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705" yWindow="-15" windowWidth="2595" windowHeight="12330"/>
  </bookViews>
  <sheets>
    <sheet name="目錄" sheetId="1" r:id="rId1"/>
    <sheet name="S1-1" sheetId="27" r:id="rId2"/>
    <sheet name="S1-2" sheetId="28" r:id="rId3"/>
    <sheet name="S2" sheetId="31" r:id="rId4"/>
    <sheet name="表1" sheetId="2" r:id="rId5"/>
    <sheet name="表2" sheetId="3" r:id="rId6"/>
    <sheet name="表3-1" sheetId="4" r:id="rId7"/>
    <sheet name="表3-2" sheetId="5" r:id="rId8"/>
    <sheet name="表4" sheetId="6" r:id="rId9"/>
    <sheet name="表5-1" sheetId="7" r:id="rId10"/>
    <sheet name="表5-2" sheetId="8" r:id="rId11"/>
    <sheet name="表6-1" sheetId="26" r:id="rId12"/>
    <sheet name="表6-2" sheetId="22" r:id="rId13"/>
    <sheet name="表7-1" sheetId="9" r:id="rId14"/>
    <sheet name="表7-2" sheetId="10" r:id="rId15"/>
    <sheet name="表8-1" sheetId="11" r:id="rId16"/>
    <sheet name="表8-2" sheetId="12" r:id="rId17"/>
    <sheet name="表9-1" sheetId="13" r:id="rId18"/>
    <sheet name="表9-2" sheetId="14" r:id="rId19"/>
    <sheet name="表10-1" sheetId="15" r:id="rId20"/>
    <sheet name="表10-2" sheetId="16" r:id="rId21"/>
    <sheet name="表11-1" sheetId="17" r:id="rId22"/>
    <sheet name="表11-2" sheetId="33" r:id="rId23"/>
    <sheet name="表12 " sheetId="23" r:id="rId24"/>
    <sheet name="表13-1" sheetId="18" r:id="rId25"/>
    <sheet name="表13-2" sheetId="19" r:id="rId26"/>
    <sheet name="表14" sheetId="20" state="hidden" r:id="rId27"/>
    <sheet name="表14-1" sheetId="29" r:id="rId28"/>
    <sheet name="表14-2" sheetId="30" r:id="rId29"/>
    <sheet name="表13 " sheetId="21" state="hidden" r:id="rId30"/>
  </sheets>
  <definedNames>
    <definedName name="_xlnm._FilterDatabase" localSheetId="19" hidden="1">'表10-1'!$T$5:$X$5</definedName>
    <definedName name="_xlnm._FilterDatabase" localSheetId="20" hidden="1">'表10-2'!$N$5:$U$5</definedName>
    <definedName name="_xlnm._FilterDatabase" localSheetId="24" hidden="1">'表13-1'!$BT$29:$BU$29</definedName>
    <definedName name="_xlnm._FilterDatabase" localSheetId="25" hidden="1">'表13-2'!$BI$3:$BN$3</definedName>
    <definedName name="_xlnm._FilterDatabase" localSheetId="26" hidden="1">表14!$BH$5:$BN$5</definedName>
    <definedName name="_xlnm._FilterDatabase" localSheetId="6" hidden="1">'表3-1'!$J$6:$K$6</definedName>
    <definedName name="_xlnm._FilterDatabase" localSheetId="8" hidden="1">表4!$K$5:$P$5</definedName>
    <definedName name="_xlnm._FilterDatabase" localSheetId="12" hidden="1">'表6-2'!$Q$4:$R$4</definedName>
    <definedName name="_xlnm._FilterDatabase" localSheetId="13" hidden="1">'表7-1'!$J$4:$J$4</definedName>
    <definedName name="_xlnm._FilterDatabase" localSheetId="14" hidden="1">'表7-2'!$A$21:$A$35</definedName>
    <definedName name="_xlnm._FilterDatabase" localSheetId="15" hidden="1">'表8-1'!$K$5:$P$5</definedName>
    <definedName name="_xlnm._FilterDatabase" localSheetId="17" hidden="1">'表9-1'!$C$22:$G$22</definedName>
    <definedName name="_xlnm.Print_Area" localSheetId="1">'S1-1'!$A$1:$J$37</definedName>
    <definedName name="_xlnm.Print_Area" localSheetId="2">'S1-2'!$A$1:$H$39</definedName>
    <definedName name="_xlnm.Print_Area" localSheetId="3">'S2'!$A$1:$M$37</definedName>
    <definedName name="_xlnm.Print_Area" localSheetId="4">表1!$A$1:$E$16</definedName>
    <definedName name="_xlnm.Print_Area" localSheetId="19">'表10-1'!$A$1:$J$52</definedName>
    <definedName name="_xlnm.Print_Area" localSheetId="20">'表10-2'!$A$1:$J$50</definedName>
    <definedName name="_xlnm.Print_Area" localSheetId="21">'表11-1'!$A$1:$F$31</definedName>
    <definedName name="_xlnm.Print_Area" localSheetId="23">'表12 '!$A$1:$H$47</definedName>
    <definedName name="_xlnm.Print_Area" localSheetId="24">'表13-1'!$A$1:$H$81</definedName>
    <definedName name="_xlnm.Print_Area" localSheetId="25">'表13-2'!$A$1:$H$83</definedName>
    <definedName name="_xlnm.Print_Area" localSheetId="26">表14!$A$1:$H$116</definedName>
    <definedName name="_xlnm.Print_Area" localSheetId="5">表2!$A$1:$E$13</definedName>
    <definedName name="_xlnm.Print_Area" localSheetId="6">'表3-1'!$A$1:$F$30</definedName>
    <definedName name="_xlnm.Print_Area" localSheetId="7">'表3-2'!$A$1:$F$32</definedName>
    <definedName name="_xlnm.Print_Area" localSheetId="8">表4!$A$1:$H$32</definedName>
    <definedName name="_xlnm.Print_Area" localSheetId="9">'表5-1'!$A$1:$E$13</definedName>
    <definedName name="_xlnm.Print_Area" localSheetId="10">'表5-2'!$A$1:$E$14</definedName>
    <definedName name="_xlnm.Print_Area" localSheetId="11">'表6-1'!$A$1:$E$27</definedName>
    <definedName name="_xlnm.Print_Area" localSheetId="12">'表6-2'!$A$1:$B$29</definedName>
    <definedName name="_xlnm.Print_Area" localSheetId="13">'表7-1'!$A$1:$H$18</definedName>
    <definedName name="_xlnm.Print_Area" localSheetId="14">'表7-2'!$A$1:$H$19</definedName>
    <definedName name="_xlnm.Print_Area" localSheetId="15">'表8-1'!$A$1:$H$19</definedName>
    <definedName name="_xlnm.Print_Area" localSheetId="16">'表8-2'!$A$1:$H$20</definedName>
    <definedName name="_xlnm.Print_Area" localSheetId="17">'表9-1'!$A$1:$H$18</definedName>
    <definedName name="_xlnm.Print_Area" localSheetId="18">'表9-2'!$A$1:$H$19</definedName>
    <definedName name="_xlnm.Print_Titles" localSheetId="24">'表13-1'!$1:$1</definedName>
    <definedName name="_xlnm.Print_Titles" localSheetId="25">'表13-2'!$1:$2</definedName>
    <definedName name="_xlnm.Print_Titles" localSheetId="26">表14!$1:$2</definedName>
  </definedNames>
  <calcPr calcId="145621"/>
</workbook>
</file>

<file path=xl/calcChain.xml><?xml version="1.0" encoding="utf-8"?>
<calcChain xmlns="http://schemas.openxmlformats.org/spreadsheetml/2006/main">
  <c r="H77" i="18" l="1"/>
  <c r="H64" i="18"/>
  <c r="H44" i="18"/>
  <c r="H27" i="18"/>
  <c r="H12" i="18"/>
  <c r="H64" i="19"/>
  <c r="H41" i="19"/>
  <c r="H26" i="19"/>
  <c r="H12" i="19"/>
  <c r="H78" i="19"/>
  <c r="G79" i="19"/>
  <c r="G65" i="19"/>
  <c r="G42" i="19"/>
  <c r="G43" i="19"/>
  <c r="G27" i="19"/>
  <c r="G13" i="19"/>
  <c r="G28" i="18" l="1"/>
  <c r="G78" i="18"/>
  <c r="G65" i="18"/>
  <c r="G45" i="18"/>
  <c r="G13" i="18"/>
  <c r="I42" i="16" l="1"/>
  <c r="I33" i="16"/>
  <c r="I21" i="16"/>
  <c r="I15" i="16"/>
  <c r="E46" i="16"/>
  <c r="F46" i="16"/>
  <c r="G46" i="16"/>
  <c r="H46" i="16"/>
  <c r="I6" i="16" s="1"/>
  <c r="D46" i="16"/>
  <c r="H42" i="16"/>
  <c r="G42" i="16"/>
  <c r="F42" i="16"/>
  <c r="E42" i="16"/>
  <c r="D42" i="16"/>
  <c r="H33" i="16"/>
  <c r="G33" i="16"/>
  <c r="F33" i="16"/>
  <c r="E33" i="16"/>
  <c r="D33" i="16"/>
  <c r="H21" i="16"/>
  <c r="G21" i="16"/>
  <c r="F21" i="16"/>
  <c r="E21" i="16"/>
  <c r="D21" i="16"/>
  <c r="H15" i="16"/>
  <c r="G15" i="16"/>
  <c r="F15" i="16"/>
  <c r="E15" i="16"/>
  <c r="D15" i="16"/>
  <c r="H6" i="16"/>
  <c r="G6" i="16"/>
  <c r="F6" i="16"/>
  <c r="E6" i="16"/>
  <c r="D6" i="16"/>
  <c r="E42" i="15"/>
  <c r="F42" i="15"/>
  <c r="G42" i="15"/>
  <c r="H42" i="15"/>
  <c r="D42" i="15"/>
  <c r="E33" i="15"/>
  <c r="F33" i="15"/>
  <c r="G33" i="15"/>
  <c r="H33" i="15"/>
  <c r="D33" i="15"/>
  <c r="E21" i="15"/>
  <c r="F21" i="15"/>
  <c r="G21" i="15"/>
  <c r="H21" i="15"/>
  <c r="D21" i="15"/>
  <c r="E15" i="15"/>
  <c r="F15" i="15"/>
  <c r="G15" i="15"/>
  <c r="H15" i="15"/>
  <c r="D15" i="15"/>
  <c r="E6" i="15"/>
  <c r="F6" i="15"/>
  <c r="G6" i="15"/>
  <c r="H6" i="15"/>
  <c r="D6" i="15"/>
  <c r="H46" i="15" l="1"/>
  <c r="G46" i="15"/>
  <c r="F46" i="15"/>
  <c r="E46" i="15"/>
  <c r="D46" i="15"/>
  <c r="M30" i="31"/>
  <c r="H26" i="18" l="1"/>
  <c r="F5" i="33"/>
  <c r="J7" i="15" l="1"/>
  <c r="G8" i="6" l="1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7" i="6"/>
  <c r="G6" i="6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7" i="4"/>
  <c r="E6" i="4"/>
  <c r="E17" i="5" l="1"/>
  <c r="E6" i="5"/>
  <c r="E7" i="5"/>
  <c r="E8" i="5"/>
  <c r="E9" i="5"/>
  <c r="E10" i="5"/>
  <c r="E11" i="5"/>
  <c r="E12" i="5"/>
  <c r="E13" i="5"/>
  <c r="E14" i="5"/>
  <c r="E15" i="5"/>
  <c r="E16" i="5"/>
  <c r="E19" i="5"/>
  <c r="E21" i="5"/>
  <c r="E22" i="5"/>
  <c r="E23" i="5"/>
  <c r="E24" i="5"/>
  <c r="E25" i="5"/>
  <c r="E26" i="5"/>
  <c r="B26" i="5"/>
  <c r="E27" i="5" l="1"/>
  <c r="B30" i="31" l="1"/>
  <c r="C29" i="27" l="1"/>
  <c r="D29" i="27"/>
  <c r="E29" i="27"/>
  <c r="F29" i="27"/>
  <c r="G29" i="27"/>
  <c r="H29" i="27"/>
  <c r="I29" i="27"/>
  <c r="C31" i="27" s="1"/>
  <c r="B29" i="27"/>
  <c r="J5" i="27"/>
  <c r="J6" i="27"/>
  <c r="J7" i="27"/>
  <c r="J8" i="27"/>
  <c r="J9" i="27"/>
  <c r="J10" i="27"/>
  <c r="J11" i="27"/>
  <c r="J12" i="27"/>
  <c r="J13" i="27"/>
  <c r="J14" i="27"/>
  <c r="J15" i="27"/>
  <c r="J16" i="27"/>
  <c r="J17" i="27"/>
  <c r="J18" i="27"/>
  <c r="J19" i="27"/>
  <c r="J20" i="27"/>
  <c r="J21" i="27"/>
  <c r="J22" i="27"/>
  <c r="J23" i="27"/>
  <c r="J24" i="27"/>
  <c r="J25" i="27"/>
  <c r="J26" i="27"/>
  <c r="J27" i="27"/>
  <c r="J28" i="27"/>
  <c r="G31" i="27" l="1"/>
  <c r="H31" i="27"/>
  <c r="F31" i="27"/>
  <c r="E31" i="27"/>
  <c r="B31" i="27"/>
  <c r="D31" i="27"/>
  <c r="I31" i="27"/>
  <c r="C31" i="31"/>
  <c r="D31" i="31"/>
  <c r="E31" i="31"/>
  <c r="F31" i="31"/>
  <c r="G31" i="31"/>
  <c r="H31" i="31"/>
  <c r="I31" i="31"/>
  <c r="J31" i="31"/>
  <c r="K31" i="31"/>
  <c r="L31" i="31"/>
  <c r="L30" i="31"/>
  <c r="K30" i="31"/>
  <c r="J30" i="31"/>
  <c r="I30" i="31"/>
  <c r="H30" i="31"/>
  <c r="G30" i="31"/>
  <c r="F30" i="31"/>
  <c r="E30" i="31"/>
  <c r="D30" i="31"/>
  <c r="C30" i="31"/>
  <c r="B31" i="31"/>
  <c r="M29" i="31"/>
  <c r="M28" i="31"/>
  <c r="M27" i="31"/>
  <c r="M26" i="31"/>
  <c r="M25" i="31"/>
  <c r="M24" i="31"/>
  <c r="M23" i="31"/>
  <c r="M22" i="31"/>
  <c r="M21" i="31"/>
  <c r="M20" i="31"/>
  <c r="M19" i="31"/>
  <c r="M18" i="31"/>
  <c r="M17" i="31"/>
  <c r="M16" i="31"/>
  <c r="M15" i="31"/>
  <c r="M14" i="31"/>
  <c r="M13" i="31"/>
  <c r="M12" i="31"/>
  <c r="M11" i="31"/>
  <c r="M10" i="31"/>
  <c r="M9" i="31"/>
  <c r="M8" i="31"/>
  <c r="M7" i="31"/>
  <c r="M6" i="31"/>
  <c r="E30" i="27"/>
  <c r="C30" i="27" l="1"/>
  <c r="D30" i="27"/>
  <c r="F30" i="27"/>
  <c r="G30" i="27"/>
  <c r="H30" i="27"/>
  <c r="I30" i="27"/>
  <c r="B30" i="27"/>
  <c r="G32" i="28"/>
  <c r="G7" i="28"/>
  <c r="G8" i="28"/>
  <c r="G9" i="28"/>
  <c r="G10" i="28"/>
  <c r="G11" i="28"/>
  <c r="G12" i="28"/>
  <c r="G13" i="28"/>
  <c r="G14" i="28"/>
  <c r="G15" i="28"/>
  <c r="G16" i="28"/>
  <c r="G17" i="28"/>
  <c r="G18" i="28"/>
  <c r="G19" i="28"/>
  <c r="G20" i="28"/>
  <c r="G21" i="28"/>
  <c r="G22" i="28"/>
  <c r="G23" i="28"/>
  <c r="G24" i="28"/>
  <c r="G25" i="28"/>
  <c r="G26" i="28"/>
  <c r="G27" i="28"/>
  <c r="G28" i="28"/>
  <c r="G29" i="28"/>
  <c r="G30" i="28"/>
  <c r="G31" i="28"/>
  <c r="G6" i="28"/>
  <c r="G5" i="28"/>
  <c r="E23" i="29" l="1"/>
  <c r="E21" i="29"/>
  <c r="E19" i="29"/>
  <c r="E17" i="29"/>
  <c r="E15" i="29"/>
  <c r="E13" i="29"/>
  <c r="E11" i="29"/>
  <c r="E9" i="29"/>
  <c r="E7" i="29"/>
  <c r="E5" i="29"/>
  <c r="F27" i="33" l="1"/>
  <c r="F23" i="33"/>
  <c r="F19" i="33"/>
  <c r="F15" i="33"/>
  <c r="F11" i="33"/>
  <c r="F7" i="33"/>
  <c r="F25" i="33"/>
  <c r="F21" i="33"/>
  <c r="F17" i="33"/>
  <c r="F13" i="33"/>
  <c r="F9" i="33"/>
  <c r="H27" i="20" l="1"/>
  <c r="H28" i="20"/>
  <c r="H29" i="20"/>
  <c r="H30" i="20"/>
  <c r="H31" i="20"/>
  <c r="H32" i="20"/>
  <c r="H33" i="20"/>
  <c r="H34" i="20"/>
  <c r="H49" i="20"/>
  <c r="H50" i="20"/>
  <c r="H51" i="20"/>
  <c r="H52" i="20"/>
  <c r="H53" i="20"/>
  <c r="H54" i="20"/>
  <c r="H55" i="20"/>
  <c r="H56" i="20"/>
  <c r="H68" i="20"/>
  <c r="H69" i="20"/>
  <c r="H70" i="20"/>
  <c r="H71" i="20"/>
  <c r="H72" i="20"/>
  <c r="H73" i="20"/>
  <c r="H74" i="20"/>
  <c r="H75" i="20"/>
  <c r="H88" i="20"/>
  <c r="H89" i="20"/>
  <c r="H90" i="20"/>
  <c r="H91" i="20"/>
  <c r="H92" i="20"/>
  <c r="H93" i="20"/>
  <c r="H94" i="20"/>
  <c r="H95" i="20"/>
  <c r="H105" i="20"/>
  <c r="H106" i="20"/>
  <c r="H107" i="20"/>
  <c r="H108" i="20"/>
  <c r="H109" i="20"/>
  <c r="H110" i="20"/>
  <c r="H111" i="20"/>
  <c r="H112" i="20"/>
  <c r="H104" i="20"/>
  <c r="H103" i="20"/>
  <c r="H87" i="20"/>
  <c r="H86" i="20"/>
  <c r="H67" i="20"/>
  <c r="H66" i="20"/>
  <c r="H48" i="20"/>
  <c r="H47" i="20"/>
  <c r="H26" i="20"/>
  <c r="H25" i="20"/>
  <c r="H9" i="20"/>
  <c r="H10" i="20"/>
  <c r="H11" i="20"/>
  <c r="H12" i="20"/>
  <c r="H13" i="20"/>
  <c r="H14" i="20"/>
  <c r="H15" i="20"/>
  <c r="H16" i="20"/>
  <c r="H8" i="20"/>
  <c r="H7" i="20"/>
  <c r="H65" i="19"/>
  <c r="H42" i="19"/>
  <c r="H63" i="19"/>
  <c r="H65" i="18"/>
  <c r="H13" i="18" l="1"/>
  <c r="H78" i="18"/>
  <c r="H45" i="18"/>
  <c r="H28" i="18"/>
  <c r="H13" i="19"/>
  <c r="H27" i="19"/>
  <c r="H79" i="19"/>
  <c r="E40" i="23"/>
  <c r="F40" i="23"/>
  <c r="G40" i="23"/>
  <c r="H40" i="23"/>
  <c r="D40" i="23"/>
  <c r="J45" i="15"/>
  <c r="J44" i="15"/>
  <c r="J43" i="15"/>
  <c r="J41" i="15"/>
  <c r="J40" i="15"/>
  <c r="J39" i="15"/>
  <c r="J38" i="15"/>
  <c r="J37" i="15"/>
  <c r="J36" i="15"/>
  <c r="J35" i="15"/>
  <c r="J34" i="15"/>
  <c r="J32" i="15"/>
  <c r="J31" i="15"/>
  <c r="J30" i="15"/>
  <c r="J29" i="15"/>
  <c r="J28" i="15"/>
  <c r="J27" i="15"/>
  <c r="J26" i="15"/>
  <c r="J25" i="15"/>
  <c r="J24" i="15"/>
  <c r="J23" i="15"/>
  <c r="J22" i="15"/>
  <c r="J20" i="15"/>
  <c r="J19" i="15"/>
  <c r="J18" i="15"/>
  <c r="J17" i="15"/>
  <c r="J16" i="15"/>
  <c r="J14" i="15"/>
  <c r="J13" i="15"/>
  <c r="J12" i="15"/>
  <c r="J11" i="15"/>
  <c r="J10" i="15"/>
  <c r="J9" i="15"/>
  <c r="J8" i="15"/>
  <c r="V52" i="11"/>
  <c r="V53" i="11"/>
  <c r="V54" i="11"/>
  <c r="V55" i="11"/>
  <c r="V56" i="11"/>
  <c r="V57" i="11"/>
  <c r="V58" i="11"/>
  <c r="V59" i="11"/>
  <c r="V60" i="11"/>
  <c r="V51" i="11"/>
  <c r="U52" i="11"/>
  <c r="W52" i="11" s="1"/>
  <c r="U53" i="11"/>
  <c r="W53" i="11" s="1"/>
  <c r="U54" i="11"/>
  <c r="W54" i="11" s="1"/>
  <c r="U55" i="11"/>
  <c r="W55" i="11" s="1"/>
  <c r="U56" i="11"/>
  <c r="W56" i="11" s="1"/>
  <c r="U57" i="11"/>
  <c r="W57" i="11" s="1"/>
  <c r="U58" i="11"/>
  <c r="W58" i="11" s="1"/>
  <c r="U59" i="11"/>
  <c r="W59" i="11" s="1"/>
  <c r="U60" i="11"/>
  <c r="W60" i="11" s="1"/>
  <c r="U51" i="11"/>
  <c r="W51" i="11" s="1"/>
  <c r="G29" i="6" l="1"/>
  <c r="D26" i="5" l="1"/>
  <c r="C26" i="5"/>
  <c r="F27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6" i="4"/>
  <c r="F27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G2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6" i="4"/>
  <c r="G27" i="4" l="1"/>
  <c r="E27" i="4"/>
  <c r="F26" i="5"/>
  <c r="H77" i="19" l="1"/>
  <c r="H76" i="19"/>
  <c r="H75" i="19"/>
  <c r="H74" i="19"/>
  <c r="H73" i="19"/>
  <c r="H60" i="19"/>
  <c r="H61" i="19"/>
  <c r="H62" i="19"/>
  <c r="H40" i="19"/>
  <c r="H59" i="19"/>
  <c r="H58" i="19"/>
  <c r="H57" i="19"/>
  <c r="H39" i="19"/>
  <c r="H38" i="19"/>
  <c r="H37" i="19"/>
  <c r="H36" i="19"/>
  <c r="H35" i="19"/>
  <c r="H25" i="19"/>
  <c r="H24" i="19"/>
  <c r="H23" i="19"/>
  <c r="H22" i="19"/>
  <c r="H21" i="19"/>
  <c r="H9" i="19"/>
  <c r="H10" i="19"/>
  <c r="H11" i="19"/>
  <c r="H8" i="19"/>
  <c r="H7" i="19"/>
  <c r="H63" i="18"/>
  <c r="H62" i="18"/>
  <c r="H61" i="18"/>
  <c r="H60" i="18"/>
  <c r="H59" i="18"/>
  <c r="H58" i="18"/>
  <c r="H57" i="18"/>
  <c r="H74" i="18"/>
  <c r="H75" i="18"/>
  <c r="H76" i="18"/>
  <c r="H73" i="18"/>
  <c r="H72" i="18"/>
  <c r="H41" i="18"/>
  <c r="H42" i="18"/>
  <c r="H43" i="18"/>
  <c r="H40" i="18"/>
  <c r="H39" i="18"/>
  <c r="H25" i="18"/>
  <c r="H24" i="18"/>
  <c r="H23" i="18"/>
  <c r="H22" i="18"/>
  <c r="H21" i="18"/>
  <c r="H8" i="18"/>
  <c r="H9" i="18"/>
  <c r="H10" i="18"/>
  <c r="H11" i="18"/>
  <c r="H7" i="18"/>
  <c r="F5" i="17" l="1"/>
  <c r="F25" i="17" l="1"/>
  <c r="F23" i="17"/>
  <c r="F21" i="17"/>
  <c r="F19" i="17"/>
  <c r="F17" i="17"/>
  <c r="F15" i="17"/>
  <c r="F13" i="17"/>
  <c r="F11" i="17"/>
  <c r="F9" i="17"/>
  <c r="F7" i="17"/>
  <c r="N42" i="21" l="1"/>
  <c r="O42" i="21"/>
  <c r="P42" i="21"/>
  <c r="Q42" i="21"/>
  <c r="R42" i="21"/>
  <c r="S42" i="21"/>
  <c r="T42" i="21"/>
  <c r="U42" i="21"/>
  <c r="V42" i="21"/>
  <c r="M42" i="21"/>
  <c r="H42" i="23" l="1"/>
  <c r="G42" i="23"/>
  <c r="F42" i="23"/>
  <c r="E42" i="23"/>
  <c r="D42" i="23" l="1"/>
  <c r="H48" i="15" l="1"/>
  <c r="I46" i="15" s="1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8" i="6"/>
  <c r="H6" i="6"/>
  <c r="I6" i="15" l="1"/>
  <c r="I42" i="15"/>
  <c r="I33" i="15"/>
  <c r="I21" i="15"/>
  <c r="I15" i="15"/>
  <c r="I43" i="15"/>
  <c r="I39" i="15"/>
  <c r="I36" i="15"/>
  <c r="I32" i="15"/>
  <c r="I29" i="15"/>
  <c r="I26" i="15"/>
  <c r="I23" i="15"/>
  <c r="I19" i="15"/>
  <c r="I16" i="15"/>
  <c r="I12" i="15"/>
  <c r="I9" i="15"/>
  <c r="I8" i="15"/>
  <c r="I44" i="15"/>
  <c r="I37" i="15"/>
  <c r="I30" i="15"/>
  <c r="I24" i="15"/>
  <c r="I17" i="15"/>
  <c r="I7" i="15"/>
  <c r="I41" i="15"/>
  <c r="I45" i="15"/>
  <c r="I38" i="15"/>
  <c r="I35" i="15"/>
  <c r="I31" i="15"/>
  <c r="I28" i="15"/>
  <c r="I25" i="15"/>
  <c r="I22" i="15"/>
  <c r="I18" i="15"/>
  <c r="I14" i="15"/>
  <c r="I11" i="15"/>
  <c r="I40" i="15"/>
  <c r="I34" i="15"/>
  <c r="I27" i="15"/>
  <c r="I20" i="15"/>
  <c r="I13" i="15"/>
  <c r="I10" i="15"/>
  <c r="I47" i="15"/>
  <c r="G48" i="15"/>
  <c r="F48" i="15"/>
  <c r="E48" i="15"/>
  <c r="H29" i="6"/>
  <c r="I48" i="15" l="1"/>
  <c r="D48" i="15" l="1"/>
</calcChain>
</file>

<file path=xl/sharedStrings.xml><?xml version="1.0" encoding="utf-8"?>
<sst xmlns="http://schemas.openxmlformats.org/spreadsheetml/2006/main" count="1661" uniqueCount="561">
  <si>
    <t>WIPO</t>
    <phoneticPr fontId="2" type="noConversion"/>
  </si>
  <si>
    <t>申請件數</t>
    <phoneticPr fontId="2" type="noConversion"/>
  </si>
  <si>
    <t>本國人</t>
  </si>
  <si>
    <t>外國人</t>
  </si>
  <si>
    <t>國籍</t>
    <phoneticPr fontId="3" type="noConversion"/>
  </si>
  <si>
    <t>總計</t>
  </si>
  <si>
    <t>新竹市</t>
  </si>
  <si>
    <t>臺北市</t>
  </si>
  <si>
    <t>新北市</t>
  </si>
  <si>
    <t>臺中市</t>
  </si>
  <si>
    <t>桃園市</t>
  </si>
  <si>
    <t>新竹縣</t>
  </si>
  <si>
    <t>高雄市</t>
  </si>
  <si>
    <t>臺南市</t>
  </si>
  <si>
    <t>彰化縣</t>
  </si>
  <si>
    <t>苗栗縣</t>
  </si>
  <si>
    <t>雲林縣</t>
  </si>
  <si>
    <t>南投縣</t>
  </si>
  <si>
    <t>屏東縣</t>
  </si>
  <si>
    <t>宜蘭縣</t>
  </si>
  <si>
    <t>嘉義縣</t>
  </si>
  <si>
    <t>花蓮縣</t>
  </si>
  <si>
    <t>其他</t>
  </si>
  <si>
    <t>基隆市</t>
  </si>
  <si>
    <t>嘉義市</t>
  </si>
  <si>
    <t>臺東縣</t>
  </si>
  <si>
    <t>澎湖縣</t>
  </si>
  <si>
    <t>金門縣</t>
  </si>
  <si>
    <t>連江縣</t>
  </si>
  <si>
    <t>縣市</t>
    <phoneticPr fontId="3" type="noConversion"/>
  </si>
  <si>
    <t>企業</t>
  </si>
  <si>
    <t>學校</t>
  </si>
  <si>
    <t>個人</t>
  </si>
  <si>
    <t>申請人中文名稱</t>
    <phoneticPr fontId="3" type="noConversion"/>
  </si>
  <si>
    <t>申請人英文名稱</t>
    <phoneticPr fontId="3" type="noConversion"/>
  </si>
  <si>
    <t>國籍</t>
  </si>
  <si>
    <t>國籍</t>
    <phoneticPr fontId="3" type="noConversion"/>
  </si>
  <si>
    <t>註：</t>
    <phoneticPr fontId="2" type="noConversion"/>
  </si>
  <si>
    <t>1. 我國申請年度係為首次收文年。</t>
    <phoneticPr fontId="2" type="noConversion"/>
  </si>
  <si>
    <t>排名</t>
    <phoneticPr fontId="3" type="noConversion"/>
  </si>
  <si>
    <t>台灣積體電路製造股份有限公司</t>
  </si>
  <si>
    <t>TAIWAN SEMICONDUCTOR MANUFACTURING COMPANY LTD.</t>
  </si>
  <si>
    <t>QUALCOMM INCORPORATED</t>
  </si>
  <si>
    <t>應用材料股份有限公司</t>
  </si>
  <si>
    <t>APPLIED MATERIALS, INC.</t>
  </si>
  <si>
    <t>友達光電股份有限公司</t>
  </si>
  <si>
    <t>AU OPTRONICS CORPORATION</t>
  </si>
  <si>
    <t>東京威力科創股份有限公司</t>
  </si>
  <si>
    <t>TOKYO ELECTRON LIMITED</t>
  </si>
  <si>
    <t>宏碁股份有限公司</t>
  </si>
  <si>
    <t>ACER INCORPORATED</t>
  </si>
  <si>
    <t>日東電工股份有限公司</t>
  </si>
  <si>
    <t>NITTO DENKO CORPORATION</t>
  </si>
  <si>
    <t>財團法人工業技術研究院</t>
  </si>
  <si>
    <t>INDUSTRIAL TECHNOLOGY RESEARCH INSTITUTE</t>
  </si>
  <si>
    <t>華為技術有限公司</t>
  </si>
  <si>
    <t>三菱電機股份有限公司</t>
  </si>
  <si>
    <t>高通公司</t>
  </si>
  <si>
    <t>京東方科技集團股份有限公司</t>
  </si>
  <si>
    <t>南韓商ＬＧ電子股份有限公司</t>
  </si>
  <si>
    <t>公開件數</t>
    <phoneticPr fontId="2" type="noConversion"/>
  </si>
  <si>
    <t>學校排名</t>
    <phoneticPr fontId="3" type="noConversion"/>
  </si>
  <si>
    <t>國立清華大學</t>
  </si>
  <si>
    <t>NATIONAL TSING HUA UNIVERSITY</t>
  </si>
  <si>
    <t>國立成功大學</t>
  </si>
  <si>
    <t>NATIONAL CHENG KUNG UNIVERSITY</t>
  </si>
  <si>
    <t>國立高雄科技大學</t>
  </si>
  <si>
    <t>NATIONAL KAOHSIUNG UNIVERSITY OF SCIENCE AND TECHNOLOGY</t>
  </si>
  <si>
    <t>崑山科技大學</t>
  </si>
  <si>
    <t>KUN SHAN UNIVERSITY</t>
  </si>
  <si>
    <t>加州大學</t>
  </si>
  <si>
    <t>UNIVERSITY OF CALIFORNIA</t>
  </si>
  <si>
    <t>清華大學</t>
  </si>
  <si>
    <t>TSINGHUA UNIVERSITY</t>
  </si>
  <si>
    <t>麻省理工學院</t>
  </si>
  <si>
    <t>MASSACHUSETTS INSTITUTE OF TECHNOLOGY</t>
  </si>
  <si>
    <t>美國德州系統大學評議委員會</t>
  </si>
  <si>
    <t>李蘭　史丹佛學院</t>
  </si>
  <si>
    <t>LELAND STANFORD JUNIOR UNIVERSITY</t>
  </si>
  <si>
    <t>財團法人金屬工業研究發展中心</t>
  </si>
  <si>
    <t>METAL INDUSTRIES RESEARCH &amp; DEVELOPMENT CENTRE</t>
  </si>
  <si>
    <t>財團法人資訊工業策進會</t>
  </si>
  <si>
    <t>INSTITUTE FOR INFORMATION INDUSTRY</t>
  </si>
  <si>
    <t>國家中山科學研究院</t>
  </si>
  <si>
    <t>NATIONAL CHUNG SHAN INSTITUTE OF SCIENCE AND TECHNOLOGY</t>
  </si>
  <si>
    <t>行政院原子能委員會核能研究所</t>
  </si>
  <si>
    <t>中央研究院</t>
  </si>
  <si>
    <t>ACADEMIA SINICA</t>
  </si>
  <si>
    <t>弗勞恩霍夫爾協會</t>
  </si>
  <si>
    <t>財團法人紡織產業綜合研究所</t>
  </si>
  <si>
    <t>TAIWAN TEXTILE RESEARCH INSTITUTE</t>
  </si>
  <si>
    <t>法國原子能源和替代能源委員會</t>
  </si>
  <si>
    <t>SHENZHEN INSTITUTE OF ADVANCED TECHNOLOGY</t>
  </si>
  <si>
    <t>新加坡科技研究局</t>
  </si>
  <si>
    <t>AGENCY FOR SCIENCE, TECHNOLOGY AND RESEARCH</t>
  </si>
  <si>
    <t>法國國家科學研究中心</t>
  </si>
  <si>
    <t>法國國家健康與醫學研究院</t>
  </si>
  <si>
    <t>國立研究開發法人產業技術總合研究所</t>
  </si>
  <si>
    <t>NATIONAL INSTITUTE OF ADVANCED INDUSTRIAL SCIENCE AND TECHNOLOGY</t>
  </si>
  <si>
    <t>編號</t>
  </si>
  <si>
    <t>五大領域</t>
  </si>
  <si>
    <t>技術領域</t>
  </si>
  <si>
    <t>01</t>
  </si>
  <si>
    <t>電機工程</t>
  </si>
  <si>
    <t>電子機械能源裝置</t>
  </si>
  <si>
    <t>02</t>
  </si>
  <si>
    <t>視聽科技</t>
  </si>
  <si>
    <t>03</t>
  </si>
  <si>
    <t>電信</t>
  </si>
  <si>
    <t>04</t>
  </si>
  <si>
    <t>數位通訊</t>
  </si>
  <si>
    <t>05</t>
  </si>
  <si>
    <t>基礎通訊處理</t>
  </si>
  <si>
    <t>06</t>
  </si>
  <si>
    <t>運算科技</t>
  </si>
  <si>
    <t>07</t>
  </si>
  <si>
    <t>資訊管理方法</t>
  </si>
  <si>
    <t>08</t>
  </si>
  <si>
    <t>半導體</t>
  </si>
  <si>
    <t>09</t>
  </si>
  <si>
    <t>儀器</t>
  </si>
  <si>
    <t>光學</t>
  </si>
  <si>
    <t>10</t>
  </si>
  <si>
    <t>測量</t>
  </si>
  <si>
    <t>11</t>
  </si>
  <si>
    <t>生物材料分析</t>
  </si>
  <si>
    <t>12</t>
  </si>
  <si>
    <t>控制</t>
  </si>
  <si>
    <t>13</t>
  </si>
  <si>
    <t>醫療技術</t>
  </si>
  <si>
    <t>14</t>
  </si>
  <si>
    <t>化學</t>
  </si>
  <si>
    <t>有機精密化學</t>
  </si>
  <si>
    <t>15</t>
  </si>
  <si>
    <t>生物科技</t>
  </si>
  <si>
    <t>16</t>
  </si>
  <si>
    <t>藥物</t>
  </si>
  <si>
    <t>17</t>
  </si>
  <si>
    <t>高分子化學</t>
  </si>
  <si>
    <t>18</t>
  </si>
  <si>
    <t>食品化學</t>
  </si>
  <si>
    <t>19</t>
  </si>
  <si>
    <t>基礎材料化學</t>
  </si>
  <si>
    <t>20</t>
  </si>
  <si>
    <t>材料與冶金技術</t>
  </si>
  <si>
    <t>21</t>
  </si>
  <si>
    <t>表面處理</t>
  </si>
  <si>
    <t>22</t>
  </si>
  <si>
    <t>微結構及奈米科技</t>
  </si>
  <si>
    <t>23</t>
  </si>
  <si>
    <t>化學工程</t>
  </si>
  <si>
    <t>24</t>
  </si>
  <si>
    <t>環境技術</t>
  </si>
  <si>
    <t>25</t>
  </si>
  <si>
    <t>機械工程</t>
  </si>
  <si>
    <t>機械操作處理</t>
  </si>
  <si>
    <t>26</t>
  </si>
  <si>
    <t>機械工具</t>
  </si>
  <si>
    <t>27</t>
  </si>
  <si>
    <t>引擎/幫浦</t>
  </si>
  <si>
    <t>28</t>
  </si>
  <si>
    <t>紡織及造紙機械</t>
  </si>
  <si>
    <t>29</t>
  </si>
  <si>
    <t>其他特殊機械</t>
  </si>
  <si>
    <t>30</t>
  </si>
  <si>
    <t>熱處理裝置</t>
  </si>
  <si>
    <t>31</t>
  </si>
  <si>
    <t>機械元件</t>
  </si>
  <si>
    <t>32</t>
  </si>
  <si>
    <t>運輸</t>
  </si>
  <si>
    <t>33</t>
  </si>
  <si>
    <t>家具及遊戲器具</t>
  </si>
  <si>
    <t>34</t>
  </si>
  <si>
    <t>其他消費品</t>
  </si>
  <si>
    <t>35</t>
  </si>
  <si>
    <t>土木工程</t>
  </si>
  <si>
    <t>已分類</t>
    <phoneticPr fontId="3" type="noConversion"/>
  </si>
  <si>
    <t>未分類</t>
    <phoneticPr fontId="3" type="noConversion"/>
  </si>
  <si>
    <t>總計</t>
    <phoneticPr fontId="3" type="noConversion"/>
  </si>
  <si>
    <t>中華民國</t>
  </si>
  <si>
    <t>美國</t>
  </si>
  <si>
    <t>中國大陸</t>
  </si>
  <si>
    <t>南韓</t>
  </si>
  <si>
    <t>香港</t>
  </si>
  <si>
    <t>德國</t>
  </si>
  <si>
    <t>2019年前3大技術領域及占比</t>
  </si>
  <si>
    <t>合計占比</t>
  </si>
  <si>
    <t>TIPO</t>
  </si>
  <si>
    <t>WIPO</t>
  </si>
  <si>
    <t>日本</t>
  </si>
  <si>
    <t>申請人國籍</t>
    <phoneticPr fontId="2" type="noConversion"/>
  </si>
  <si>
    <t>專利局</t>
    <phoneticPr fontId="2" type="noConversion"/>
  </si>
  <si>
    <t>荷蘭</t>
  </si>
  <si>
    <t>新加坡</t>
  </si>
  <si>
    <t>英國</t>
  </si>
  <si>
    <t>法國</t>
  </si>
  <si>
    <t>半導體</t>
    <phoneticPr fontId="2" type="noConversion"/>
  </si>
  <si>
    <t>開曼群島</t>
  </si>
  <si>
    <t>運算科技</t>
    <phoneticPr fontId="2" type="noConversion"/>
  </si>
  <si>
    <t>電子機械能源裝置</t>
    <phoneticPr fontId="2" type="noConversion"/>
  </si>
  <si>
    <t>光學</t>
    <phoneticPr fontId="2" type="noConversion"/>
  </si>
  <si>
    <t>視聽科技</t>
    <phoneticPr fontId="2" type="noConversion"/>
  </si>
  <si>
    <t>瑞典</t>
  </si>
  <si>
    <t>數位通訊</t>
    <phoneticPr fontId="2" type="noConversion"/>
  </si>
  <si>
    <t>瑞士</t>
  </si>
  <si>
    <t>1. WIPO PCT年度係為國際公開年。</t>
    <phoneticPr fontId="2" type="noConversion"/>
  </si>
  <si>
    <t>DISCO CORPORATION</t>
  </si>
  <si>
    <t>KIOXIA CORPORATION</t>
  </si>
  <si>
    <t>SCREEN HOLDINGS CO., LTD.</t>
  </si>
  <si>
    <t>三星電子股份有限公司</t>
  </si>
  <si>
    <t>SAMSUNG ELECTRONICS CO., LTD.</t>
  </si>
  <si>
    <t>南亞科技股份有限公司</t>
  </si>
  <si>
    <t>NANYA TECHNOLOGY CORPORATION</t>
  </si>
  <si>
    <t>慧榮科技股份有限公司</t>
  </si>
  <si>
    <t>SILICON MOTION, INC.</t>
  </si>
  <si>
    <t>瑞昱半導體股份有限公司</t>
  </si>
  <si>
    <t>REALTEK SEMICONDUCTOR CORPORATION</t>
  </si>
  <si>
    <t>英業達股份有限公司</t>
  </si>
  <si>
    <t>INVENTEC CORPORATION</t>
  </si>
  <si>
    <t>台達電子工業股份有限公司</t>
  </si>
  <si>
    <t>DELTA ELECTRONICS, INC.</t>
  </si>
  <si>
    <t>日商松下知識產權經營股份有限公司</t>
  </si>
  <si>
    <t>PANASONIC INTELLECTUAL PROPERTY MANAGEMENT CO., LTD.</t>
  </si>
  <si>
    <t>ASML NETHERLANDS B.V.</t>
  </si>
  <si>
    <t>大立光電股份有限公司</t>
  </si>
  <si>
    <t>LARGAN PRECISION CO., LTD.</t>
  </si>
  <si>
    <t>大陸商廣東歐珀移動通信有限公司</t>
  </si>
  <si>
    <t>三菱電機</t>
  </si>
  <si>
    <t>三星電子</t>
  </si>
  <si>
    <t>華為</t>
    <phoneticPr fontId="2" type="noConversion"/>
  </si>
  <si>
    <t>國籍</t>
    <phoneticPr fontId="2" type="noConversion"/>
  </si>
  <si>
    <t>申請人</t>
    <phoneticPr fontId="2" type="noConversion"/>
  </si>
  <si>
    <t>排名</t>
    <phoneticPr fontId="2" type="noConversion"/>
  </si>
  <si>
    <t>CN</t>
    <phoneticPr fontId="2" type="noConversion"/>
  </si>
  <si>
    <t>電信</t>
    <phoneticPr fontId="2" type="noConversion"/>
  </si>
  <si>
    <t>JP</t>
    <phoneticPr fontId="2" type="noConversion"/>
  </si>
  <si>
    <t>熱處理及裝置</t>
    <phoneticPr fontId="2" type="noConversion"/>
  </si>
  <si>
    <t>KR</t>
    <phoneticPr fontId="2" type="noConversion"/>
  </si>
  <si>
    <t>US</t>
    <phoneticPr fontId="2" type="noConversion"/>
  </si>
  <si>
    <t>廣東歐珀</t>
    <phoneticPr fontId="2" type="noConversion"/>
  </si>
  <si>
    <t>京東方</t>
    <phoneticPr fontId="2" type="noConversion"/>
  </si>
  <si>
    <t>ＬＭ艾瑞克生(ＰＵＢＬ)</t>
    <phoneticPr fontId="2" type="noConversion"/>
  </si>
  <si>
    <t>SE</t>
    <phoneticPr fontId="2" type="noConversion"/>
  </si>
  <si>
    <t>平安科技</t>
    <phoneticPr fontId="2" type="noConversion"/>
  </si>
  <si>
    <t>羅伯特博斯奇</t>
    <phoneticPr fontId="2" type="noConversion"/>
  </si>
  <si>
    <t>資訊管理方法</t>
    <phoneticPr fontId="2" type="noConversion"/>
  </si>
  <si>
    <t>運輸</t>
    <phoneticPr fontId="2" type="noConversion"/>
  </si>
  <si>
    <t>測量</t>
    <phoneticPr fontId="2" type="noConversion"/>
  </si>
  <si>
    <t>ＬＧ電子</t>
    <phoneticPr fontId="2" type="noConversion"/>
  </si>
  <si>
    <t>2. 占比係申請人於各技術領域申請件數占該申請人總申請件數之比例。</t>
    <phoneticPr fontId="2" type="noConversion"/>
  </si>
  <si>
    <t>3. WIPO資料來源： "PCT Yearly Review 2020" A16, p.34。</t>
    <phoneticPr fontId="2" type="noConversion"/>
  </si>
  <si>
    <t>表13. 2019年WIPO受理發明專利前十大申請人之前3大技術領域</t>
    <phoneticPr fontId="2" type="noConversion"/>
  </si>
  <si>
    <t>其他國家</t>
  </si>
  <si>
    <t>國立勤益科技大學</t>
  </si>
  <si>
    <t>國立臺北科技大學</t>
  </si>
  <si>
    <t>國立臺灣大學</t>
  </si>
  <si>
    <t>國立臺灣科技大學</t>
  </si>
  <si>
    <t>NATIONAL TAIWAN UNIVERSITY</t>
  </si>
  <si>
    <t>NATIONAL TAIWAN UNIVERSITY OF SCIENCE AND TECHNOLOGY</t>
  </si>
  <si>
    <t>NATIONAL TAIPEI UNIVERSITY OF TECHNOLOGY</t>
  </si>
  <si>
    <t>HUAWEI TECHNOLOGIES CO., LTD.</t>
  </si>
  <si>
    <t>MITSUBISHI ELECTRIC CORPORATION</t>
  </si>
  <si>
    <t>BOE TECHNOLOGY GROUP CO.,LTD</t>
  </si>
  <si>
    <t>瑞典商ＬＭ艾瑞克生(ＰＵＢＬ)電話公司</t>
  </si>
  <si>
    <t>ZHEJIANG UNIVERSITY</t>
  </si>
  <si>
    <t>浙江大學</t>
  </si>
  <si>
    <t>KOREA ELECTRONICS TECHNOLOGY INSTITUTE</t>
  </si>
  <si>
    <t>韓國電子技術研究所</t>
  </si>
  <si>
    <t>中國科學院深圳先進技術研究院</t>
  </si>
  <si>
    <t>奧地利</t>
  </si>
  <si>
    <t>芬蘭</t>
  </si>
  <si>
    <t>仁寶電腦工業股份有限公司</t>
  </si>
  <si>
    <t>COMPAL ELECTRONICS, INC.</t>
  </si>
  <si>
    <t>ＬＧ顯示器股份有限公司</t>
  </si>
  <si>
    <t>LG DISPLAY CO., LTD.</t>
  </si>
  <si>
    <t>TELEFONAKTIEBOLAGET LM ERICSSON (PUBL)</t>
  </si>
  <si>
    <t>政府及公共研究機構</t>
  </si>
  <si>
    <t>申請人類型</t>
    <phoneticPr fontId="2" type="noConversion"/>
  </si>
  <si>
    <t>比利時</t>
  </si>
  <si>
    <t>丹麥</t>
  </si>
  <si>
    <t>以色列</t>
  </si>
  <si>
    <t>義大利</t>
  </si>
  <si>
    <t>加拿大</t>
  </si>
  <si>
    <t>企業</t>
    <phoneticPr fontId="2" type="noConversion"/>
  </si>
  <si>
    <t>學校</t>
    <phoneticPr fontId="2" type="noConversion"/>
  </si>
  <si>
    <t>研究機構</t>
    <phoneticPr fontId="2" type="noConversion"/>
  </si>
  <si>
    <t>個人</t>
    <phoneticPr fontId="2" type="noConversion"/>
  </si>
  <si>
    <t>其他</t>
    <phoneticPr fontId="2" type="noConversion"/>
  </si>
  <si>
    <t>申請人類別</t>
    <phoneticPr fontId="2" type="noConversion"/>
  </si>
  <si>
    <t>排名</t>
    <phoneticPr fontId="3" type="noConversion"/>
  </si>
  <si>
    <t>華為</t>
  </si>
  <si>
    <t>廣東歐珀</t>
  </si>
  <si>
    <t>京東方</t>
  </si>
  <si>
    <t>ＬＭ艾瑞克生(ＰＵＢＬ)</t>
  </si>
  <si>
    <t>ＬＧ電子</t>
  </si>
  <si>
    <r>
      <t>表</t>
    </r>
    <r>
      <rPr>
        <sz val="12"/>
        <color theme="1"/>
        <rFont val="Calibri"/>
        <family val="2"/>
      </rPr>
      <t>13. 2020</t>
    </r>
    <r>
      <rPr>
        <sz val="12"/>
        <color theme="1"/>
        <rFont val="新細明體"/>
        <family val="1"/>
        <charset val="136"/>
        <scheme val="minor"/>
      </rPr>
      <t>年</t>
    </r>
    <r>
      <rPr>
        <sz val="12"/>
        <color theme="1"/>
        <rFont val="Calibri"/>
        <family val="2"/>
      </rPr>
      <t>WIPO</t>
    </r>
    <r>
      <rPr>
        <sz val="12"/>
        <color theme="1"/>
        <rFont val="新細明體"/>
        <family val="1"/>
        <charset val="136"/>
        <scheme val="minor"/>
      </rPr>
      <t>受理發明專利前十大申請人於各技術領域申請件數占比</t>
    </r>
  </si>
  <si>
    <t>申請人</t>
    <phoneticPr fontId="2" type="noConversion"/>
  </si>
  <si>
    <t>索尼公司</t>
  </si>
  <si>
    <t>松下知識產權</t>
  </si>
  <si>
    <t>前三大技術領域合計</t>
    <phoneticPr fontId="2" type="noConversion"/>
  </si>
  <si>
    <t>印度</t>
  </si>
  <si>
    <t>澳大利亞</t>
  </si>
  <si>
    <t>西班牙</t>
  </si>
  <si>
    <t>--</t>
    <phoneticPr fontId="2" type="noConversion"/>
  </si>
  <si>
    <t>日商鎧俠股份有限公司</t>
  </si>
  <si>
    <t>LG ELECTRONICS INC.</t>
  </si>
  <si>
    <t>GUANG DONG OPPO MOBILE TELECOMMUNICATIONS CORP., LTD</t>
  </si>
  <si>
    <t>中國大陸</t>
    <phoneticPr fontId="2" type="noConversion"/>
  </si>
  <si>
    <t>美國</t>
    <phoneticPr fontId="2" type="noConversion"/>
  </si>
  <si>
    <t>南韓</t>
    <phoneticPr fontId="2" type="noConversion"/>
  </si>
  <si>
    <t>日本</t>
    <phoneticPr fontId="2" type="noConversion"/>
  </si>
  <si>
    <t>瑞典</t>
    <phoneticPr fontId="2" type="noConversion"/>
  </si>
  <si>
    <t>NATIONAL YANG MING CHIAO TUNG UNIVERSITY</t>
  </si>
  <si>
    <t>SUZHOU UNIVERSITY</t>
  </si>
  <si>
    <t>土耳其</t>
  </si>
  <si>
    <t>INSTITUTE OF NUCLEAR ENERGY RESEARCH, ATOMIC ENERGY COUNCIL, EXECUTIVE YUAN, R.O.C</t>
  </si>
  <si>
    <t>FRAUNHOFER-GESELLSCHAFT ZUR FÖRDERUNG DER ANGEWANDTEN FORSCHUNG E.V.</t>
  </si>
  <si>
    <t>COMMISSARIAT À L'ÉNERGIE ATOMIQUE ET AUX ÉNERGIES ALTERNATIVES</t>
  </si>
  <si>
    <t>INSTITUT NATIONAL DE LA SANTÉ ET DE LA RECHERCHE MÉDICALE (INSERM)</t>
  </si>
  <si>
    <t>CENTRE NATIONAL DE LA RECHERCHE SCIENTIFIQUE (CNRS)</t>
  </si>
  <si>
    <t>義大利</t>
    <phoneticPr fontId="2" type="noConversion"/>
  </si>
  <si>
    <t>加拿大</t>
    <phoneticPr fontId="2" type="noConversion"/>
  </si>
  <si>
    <t>芬蘭</t>
    <phoneticPr fontId="2" type="noConversion"/>
  </si>
  <si>
    <t>澳大利亞</t>
    <phoneticPr fontId="2" type="noConversion"/>
  </si>
  <si>
    <t>BOARD OF REGENTS OF THE UNIVERSITY OF TEXAS SYSTEM</t>
    <phoneticPr fontId="2" type="noConversion"/>
  </si>
  <si>
    <t>排名</t>
    <phoneticPr fontId="3" type="noConversion"/>
  </si>
  <si>
    <t>日商斯克林集團公司</t>
  </si>
  <si>
    <t>旺宏電子股份有限公司</t>
  </si>
  <si>
    <t>荷蘭商ＡＳＭＬ荷蘭公司</t>
  </si>
  <si>
    <t>國籍</t>
    <phoneticPr fontId="3" type="noConversion"/>
  </si>
  <si>
    <t>達方電子股份有限公司</t>
  </si>
  <si>
    <t>MACRONIX INTERNATIONAL CO., LTD.</t>
  </si>
  <si>
    <t>三星電機股份有限公司</t>
  </si>
  <si>
    <t>卡爾蔡司ＳＭＴ有限公司</t>
  </si>
  <si>
    <t>DARFON ELECTRONICS CORP.</t>
  </si>
  <si>
    <t>SAMSUNG ELECTRO-MECHANICS CO., LTD.</t>
  </si>
  <si>
    <t>CARL ZEISS SMT GMBH</t>
  </si>
  <si>
    <t>1. WIPO受理發明專利申請案係指PCT申請案。</t>
    <phoneticPr fontId="2" type="noConversion"/>
  </si>
  <si>
    <t>TIPO</t>
    <phoneticPr fontId="2" type="noConversion"/>
  </si>
  <si>
    <t>2. 我國案件申請年度係為首次收文年；WIPO案件申請年度係為國際申請年。</t>
    <phoneticPr fontId="2" type="noConversion"/>
  </si>
  <si>
    <t>1. 我國案件申請年度係為首次收文年。</t>
    <phoneticPr fontId="2" type="noConversion"/>
  </si>
  <si>
    <t>2. WIPO案件申請年度係為國際申請年。</t>
    <phoneticPr fontId="2" type="noConversion"/>
  </si>
  <si>
    <t>1. 本表係指PCT公開案件。</t>
    <phoneticPr fontId="2" type="noConversion"/>
  </si>
  <si>
    <t>2. 年度係為國際公開年。</t>
    <phoneticPr fontId="2" type="noConversion"/>
  </si>
  <si>
    <t>政府及PRO排名</t>
    <phoneticPr fontId="3" type="noConversion"/>
  </si>
  <si>
    <t>2. 我國申請年度係為首次收文年；WIPO部分係為國際公開年。</t>
    <phoneticPr fontId="2" type="noConversion"/>
  </si>
  <si>
    <t xml:space="preserve"> 中華民國</t>
    <phoneticPr fontId="2" type="noConversion"/>
  </si>
  <si>
    <t xml:space="preserve"> 中國大陸</t>
    <phoneticPr fontId="2" type="noConversion"/>
  </si>
  <si>
    <t xml:space="preserve"> 美國</t>
    <phoneticPr fontId="2" type="noConversion"/>
  </si>
  <si>
    <t xml:space="preserve"> 日本</t>
    <phoneticPr fontId="2" type="noConversion"/>
  </si>
  <si>
    <t xml:space="preserve"> 南韓</t>
    <phoneticPr fontId="2" type="noConversion"/>
  </si>
  <si>
    <t xml:space="preserve"> 德國</t>
    <phoneticPr fontId="2" type="noConversion"/>
  </si>
  <si>
    <t>三、統計表</t>
    <phoneticPr fontId="2" type="noConversion"/>
  </si>
  <si>
    <t>2022年前三大技術領域及占比</t>
    <phoneticPr fontId="2" type="noConversion"/>
  </si>
  <si>
    <t>5. WIPO資料來源： PCT Yearly Review 2023, A1, A28。</t>
    <phoneticPr fontId="2" type="noConversion"/>
  </si>
  <si>
    <t>2. 我國資料擷取日期：2023年7月3日。</t>
  </si>
  <si>
    <t>2022年占比</t>
    <phoneticPr fontId="3" type="noConversion"/>
  </si>
  <si>
    <t>丹麥</t>
    <phoneticPr fontId="2" type="noConversion"/>
  </si>
  <si>
    <t>以色列</t>
    <phoneticPr fontId="2" type="noConversion"/>
  </si>
  <si>
    <t>印度</t>
    <phoneticPr fontId="2" type="noConversion"/>
  </si>
  <si>
    <t>4. 我國資料最後擷取日期：2023年7月。</t>
    <phoneticPr fontId="2" type="noConversion"/>
  </si>
  <si>
    <t>2. 我國資料最後擷取日期：2023年7月。</t>
    <phoneticPr fontId="2" type="noConversion"/>
  </si>
  <si>
    <t>3. WIPO資料來源： PCT Yearly Review 2023, A11。</t>
    <phoneticPr fontId="2" type="noConversion"/>
  </si>
  <si>
    <t>3. WIPO資料來源： PCT Yearly Review 2023, A12。</t>
    <phoneticPr fontId="2" type="noConversion"/>
  </si>
  <si>
    <t>4. 截至2023年7月，WIPO尚未公布統計明細，故僅有企業占比。</t>
    <phoneticPr fontId="2" type="noConversion"/>
  </si>
  <si>
    <t>年</t>
    <phoneticPr fontId="2" type="noConversion"/>
  </si>
  <si>
    <t>日本</t>
    <phoneticPr fontId="2" type="noConversion"/>
  </si>
  <si>
    <t>3. 2022年PCT申請件數為估計值。</t>
    <phoneticPr fontId="2" type="noConversion"/>
  </si>
  <si>
    <t>2. 資料最後擷取日期：2023年7月。</t>
    <phoneticPr fontId="2" type="noConversion"/>
  </si>
  <si>
    <t>1. 我國案件申請年度係為首次收文年。</t>
    <phoneticPr fontId="2" type="noConversion"/>
  </si>
  <si>
    <t>國籍</t>
    <phoneticPr fontId="2" type="noConversion"/>
  </si>
  <si>
    <t>聯發科技股份有限公司</t>
  </si>
  <si>
    <t>MEDIATEK INC.</t>
  </si>
  <si>
    <t>群創光電股份有限公司</t>
  </si>
  <si>
    <t>美商元平台技術有限公司</t>
  </si>
  <si>
    <t>較2021年
排名變化</t>
    <phoneticPr fontId="3" type="noConversion"/>
  </si>
  <si>
    <t>–1</t>
  </si>
  <si>
    <t>–5</t>
  </si>
  <si>
    <t>日本電信電話股份有限公司</t>
  </si>
  <si>
    <t>NIPPON TELEGRAPH AND TELEPHONE CORPORATION</t>
  </si>
  <si>
    <t>3. WIPO資料來源：PCT Yearly Review 2023, A15。</t>
    <phoneticPr fontId="2" type="noConversion"/>
  </si>
  <si>
    <t>NATIONAL CHIN-YI UNIVERSITY OF TECHNOLOGY</t>
  </si>
  <si>
    <t>國立中央大學</t>
  </si>
  <si>
    <t>NATIONAL CENTRAL UNIVERSITY</t>
  </si>
  <si>
    <t>國立陽明交通大學</t>
  </si>
  <si>
    <t>--</t>
    <phoneticPr fontId="2" type="noConversion"/>
  </si>
  <si>
    <t>較上年排名變化</t>
    <phoneticPr fontId="2" type="noConversion"/>
  </si>
  <si>
    <t>3. 資料最後擷取日期：2023年7月。</t>
    <phoneticPr fontId="2" type="noConversion"/>
  </si>
  <si>
    <t>4. WIPO資料來源：PCT Yearly Review 2023, A17。</t>
    <phoneticPr fontId="2" type="noConversion"/>
  </si>
  <si>
    <t>蘇州大學</t>
  </si>
  <si>
    <t>首爾大學</t>
    <phoneticPr fontId="2" type="noConversion"/>
  </si>
  <si>
    <t>SEOUL NATIONAL UNIVERSITY</t>
    <phoneticPr fontId="2" type="noConversion"/>
  </si>
  <si>
    <t>南韓</t>
    <phoneticPr fontId="2" type="noConversion"/>
  </si>
  <si>
    <t>JOHNS HOPKINS UNIVERSITY</t>
    <phoneticPr fontId="2" type="noConversion"/>
  </si>
  <si>
    <t>HANYANG UNIVERSITY</t>
    <phoneticPr fontId="2" type="noConversion"/>
  </si>
  <si>
    <t>漢陽大學</t>
    <phoneticPr fontId="2" type="noConversion"/>
  </si>
  <si>
    <t>約翰霍普金斯大學</t>
    <phoneticPr fontId="2" type="noConversion"/>
  </si>
  <si>
    <t>3. 2020年，蘇州大學尚未列入PCT發明專利前50大學校申請人。</t>
    <phoneticPr fontId="2" type="noConversion"/>
  </si>
  <si>
    <t>財團法人國家實驗研究院</t>
  </si>
  <si>
    <t>NATIONAL APPLIED RESEARCH LABORATORIES</t>
  </si>
  <si>
    <t>3. WIPO資料來源：PCT Yearly Review 2023, A18。</t>
    <phoneticPr fontId="2" type="noConversion"/>
  </si>
  <si>
    <t>美國衛生與公眾服務部</t>
  </si>
  <si>
    <t>US DEPARTMENT OF HEALTH AND HUMAN SERVICES</t>
    <phoneticPr fontId="2" type="noConversion"/>
  </si>
  <si>
    <t>美國</t>
    <phoneticPr fontId="2" type="noConversion"/>
  </si>
  <si>
    <t>馬克斯普朗克科學促進協會</t>
  </si>
  <si>
    <t>MAX-PLANCK-GESELLSCHAFT ZUR FOERDERUNG DER WISSENSCHAFTEN E. V.</t>
  </si>
  <si>
    <t>德國</t>
    <phoneticPr fontId="2" type="noConversion"/>
  </si>
  <si>
    <t>2022年
占比</t>
    <phoneticPr fontId="3" type="noConversion"/>
  </si>
  <si>
    <t>2022年
年增率</t>
    <phoneticPr fontId="3" type="noConversion"/>
  </si>
  <si>
    <t>3. WIPO資料來源：PCT Yearly Review 2023, A20。</t>
    <phoneticPr fontId="2" type="noConversion"/>
  </si>
  <si>
    <t>3. 我國資料最後擷取日期：2023年7月。</t>
    <phoneticPr fontId="2" type="noConversion"/>
  </si>
  <si>
    <t>2. 2022年案件，尚有部分未完成分類；2021年之前案件，除了撤回、改請、不受理等原因無法分類，均已完成分類。</t>
    <phoneticPr fontId="2" type="noConversion"/>
  </si>
  <si>
    <t>高通</t>
  </si>
  <si>
    <t xml:space="preserve">3. 合計占比與100%略有出入，係因各項占比四捨五入關係。
</t>
    <phoneticPr fontId="2" type="noConversion"/>
  </si>
  <si>
    <t>4. 我國資料最後擷取日期：2023年7月。</t>
    <phoneticPr fontId="2" type="noConversion"/>
  </si>
  <si>
    <t>ＬＭ艾瑞克生</t>
  </si>
  <si>
    <t>日本電信電話</t>
  </si>
  <si>
    <t>松下知識產權經營</t>
  </si>
  <si>
    <t>3. WIPO資料來源：PCT Yearly Review 2023, A16。</t>
    <phoneticPr fontId="2" type="noConversion"/>
  </si>
  <si>
    <t>合計</t>
    <phoneticPr fontId="2" type="noConversion"/>
  </si>
  <si>
    <t>測量</t>
    <phoneticPr fontId="2" type="noConversion"/>
  </si>
  <si>
    <t>荷蘭</t>
    <phoneticPr fontId="2" type="noConversion"/>
  </si>
  <si>
    <t>2. WIPO PCT統計表名稱：pct_5a - PCT publications by technology，擷取日期：2023年7月。</t>
    <phoneticPr fontId="2" type="noConversion"/>
  </si>
  <si>
    <t>中國大陸</t>
    <phoneticPr fontId="2" type="noConversion"/>
  </si>
  <si>
    <t>德國</t>
    <phoneticPr fontId="2" type="noConversion"/>
  </si>
  <si>
    <t>表14. 我國發明專利申請選定技術領域主要申請人(2020-2022年)</t>
    <phoneticPr fontId="2" type="noConversion"/>
  </si>
  <si>
    <t>紐富來科技股份有限公司</t>
  </si>
  <si>
    <t>大陸商昂寶電子（上海）有限公司</t>
  </si>
  <si>
    <t>美商博隆能源股份有限公司</t>
  </si>
  <si>
    <t>緯創資通股份有限公司</t>
  </si>
  <si>
    <t>半導體能源研究所股份有限公司</t>
  </si>
  <si>
    <t>愛思開海力士有限公司</t>
  </si>
  <si>
    <t>日商迪思科股份有限公司</t>
  </si>
  <si>
    <t>聯華電子股份有限公司</t>
  </si>
  <si>
    <t>玉晶光電（廈門）有限公司</t>
  </si>
  <si>
    <t>美商科磊股份有限公司</t>
  </si>
  <si>
    <t>普因特工程有限公司</t>
  </si>
  <si>
    <t>愛德萬測試股份有限公司</t>
  </si>
  <si>
    <t>致茂電子股份有限公司</t>
  </si>
  <si>
    <t>中國鋼鐵股份有限公司</t>
  </si>
  <si>
    <t>UNITED MICROELECTRONICS CORP.</t>
  </si>
  <si>
    <t>SK HYNIX INC.</t>
  </si>
  <si>
    <t>NUFLARE TECHNOLOGY, INC.</t>
  </si>
  <si>
    <t>BLOOM ENERGY CORPORATION</t>
  </si>
  <si>
    <t>GENIUS ELECTRONIC OPTICAL CO., LTD.</t>
  </si>
  <si>
    <t>INNOLUX CORPORATION</t>
  </si>
  <si>
    <t>WISTRON CORPORATION</t>
  </si>
  <si>
    <t>SEMICONDUCTOR ENERGY LABORATORY CO., LTD.</t>
  </si>
  <si>
    <t>KLA CORPORATION</t>
  </si>
  <si>
    <t>POINT ENGINEERING CO., LTD.</t>
  </si>
  <si>
    <t>ADVANTEST CORPORATION</t>
  </si>
  <si>
    <t>CHROMA ATE INC.</t>
  </si>
  <si>
    <t>CHINA STEEL CORPORATION</t>
  </si>
  <si>
    <t>META PLATFORMS TECHNOLOGIES, LLC</t>
    <phoneticPr fontId="2" type="noConversion"/>
  </si>
  <si>
    <t>註：美商菲絲博克科技有限公司(FACEBOOK TECHNOLOGIES, LLC)於2021年10月更名為美商元平台技術有限公司(META PLATFORMS TECHNOLOGIES, LLC)。</t>
    <phoneticPr fontId="2" type="noConversion"/>
  </si>
  <si>
    <t>2. WIPO案件申請年度係為國際申請年。</t>
    <phoneticPr fontId="2" type="noConversion"/>
  </si>
  <si>
    <t>其他</t>
    <phoneticPr fontId="2" type="noConversion"/>
  </si>
  <si>
    <t>總計</t>
    <phoneticPr fontId="2" type="noConversion"/>
  </si>
  <si>
    <t>技術領域</t>
    <phoneticPr fontId="2" type="noConversion"/>
  </si>
  <si>
    <t>2. 國立交通大學與國立陽明大學於2021年合併為國立陽明交通大學，故無2020年件數。</t>
    <phoneticPr fontId="2" type="noConversion"/>
  </si>
  <si>
    <t>FRAUNHOFER-GESELLSCHAFT ZUR FOERDERUNG DER ANGEWANDTEN FORSCHUNG E.V.</t>
  </si>
  <si>
    <t>德國</t>
    <phoneticPr fontId="2" type="noConversion"/>
  </si>
  <si>
    <t>較2021年
排名變化</t>
    <phoneticPr fontId="3" type="noConversion"/>
  </si>
  <si>
    <t>奇美醫療財團法人奇美醫院</t>
  </si>
  <si>
    <t>CHI MEI MEDICAL CENTER</t>
  </si>
  <si>
    <t>1. 我國申請年度係為首次收文年。</t>
    <phoneticPr fontId="2" type="noConversion"/>
  </si>
  <si>
    <t>2. 我國資料最後擷取日期：2023年7月。</t>
    <phoneticPr fontId="2" type="noConversion"/>
  </si>
  <si>
    <t>申請人</t>
    <phoneticPr fontId="2" type="noConversion"/>
  </si>
  <si>
    <t>台積電</t>
  </si>
  <si>
    <t>應材</t>
  </si>
  <si>
    <t>東京威力</t>
  </si>
  <si>
    <t>友達光電</t>
  </si>
  <si>
    <t>日東電工</t>
  </si>
  <si>
    <t>鎧俠</t>
  </si>
  <si>
    <t>聯發科</t>
  </si>
  <si>
    <t>南亞科</t>
  </si>
  <si>
    <t>註：</t>
    <phoneticPr fontId="2" type="noConversion"/>
  </si>
  <si>
    <t>1. 我國申請年度係為首次收文年。</t>
    <phoneticPr fontId="2" type="noConversion"/>
  </si>
  <si>
    <t>3. 資料最後擷取日期：2023年7月。</t>
    <phoneticPr fontId="2" type="noConversion"/>
  </si>
  <si>
    <t>年</t>
  </si>
  <si>
    <t>平均每年成長率</t>
    <phoneticPr fontId="2" type="noConversion"/>
  </si>
  <si>
    <t>本國及前五大
國籍合計占比</t>
    <phoneticPr fontId="2" type="noConversion"/>
  </si>
  <si>
    <t>2010-2022年
平均每年成長率</t>
    <phoneticPr fontId="2" type="noConversion"/>
  </si>
  <si>
    <t>新申請案</t>
    <phoneticPr fontId="2" type="noConversion"/>
  </si>
  <si>
    <t>前十大
技術領域
合計占比</t>
    <phoneticPr fontId="2" type="noConversion"/>
  </si>
  <si>
    <t>合計占比</t>
    <phoneticPr fontId="2" type="noConversion"/>
  </si>
  <si>
    <t>合計</t>
    <phoneticPr fontId="2" type="noConversion"/>
  </si>
  <si>
    <t>4. WIPO資料來源： WIPO IP Statistics Data Center, pct_1 - PCT applications by filing date, last updated: July 2023。僅公布1995年以後統計。</t>
    <phoneticPr fontId="2" type="noConversion"/>
  </si>
  <si>
    <t>前三大技術領域及占比</t>
    <phoneticPr fontId="2" type="noConversion"/>
  </si>
  <si>
    <t>2. 2010年至2022年平均每年成長率(compound annual growth rate, CAGR)計算方式：</t>
    <phoneticPr fontId="2" type="noConversion"/>
  </si>
  <si>
    <t>5. 1978年至2022年平均每年成長率及前五大國籍占比，請參考PCT Yearly Review 2023公布統計。</t>
    <phoneticPr fontId="2" type="noConversion"/>
  </si>
  <si>
    <t>4. WIPO資料來源：PCT Yearly Review 2023, A9。</t>
    <phoneticPr fontId="2" type="noConversion"/>
  </si>
  <si>
    <t>2. 資料最後擷取日期：2023年7月。</t>
    <phoneticPr fontId="2" type="noConversion"/>
  </si>
  <si>
    <t>中華民國</t>
    <phoneticPr fontId="2" type="noConversion"/>
  </si>
  <si>
    <t>中華民國</t>
    <phoneticPr fontId="2" type="noConversion"/>
  </si>
  <si>
    <r>
      <t>中華</t>
    </r>
    <r>
      <rPr>
        <sz val="12"/>
        <color theme="1"/>
        <rFont val="新細明體"/>
        <family val="1"/>
        <charset val="136"/>
        <scheme val="minor"/>
      </rPr>
      <t>民國</t>
    </r>
    <phoneticPr fontId="2" type="noConversion"/>
  </si>
  <si>
    <t>4. WIPO資料來源：WIPO IP Facts and Figures，https://www.wipo.int/en/ipfactsandfigures/patents。</t>
    <phoneticPr fontId="2" type="noConversion"/>
  </si>
  <si>
    <t>2. 其他申請人為企業、學校、研究機構、個人以外的申請人，例如醫院、政府機關。</t>
    <phoneticPr fontId="2" type="noConversion"/>
  </si>
  <si>
    <t>新加坡</t>
    <phoneticPr fontId="2" type="noConversion"/>
  </si>
  <si>
    <t>高分子
化學</t>
    <phoneticPr fontId="2" type="noConversion"/>
  </si>
  <si>
    <t>2. 1999年至2022年平均每年成長率(compound annual growth rate, CAGR)計算方式：</t>
    <phoneticPr fontId="2" type="noConversion"/>
  </si>
  <si>
    <t>小計</t>
    <phoneticPr fontId="2" type="noConversion"/>
  </si>
  <si>
    <t>成長率</t>
    <phoneticPr fontId="2" type="noConversion"/>
  </si>
  <si>
    <t>2022年成長率</t>
    <phoneticPr fontId="3" type="noConversion"/>
  </si>
  <si>
    <t>2022年
成長率</t>
    <phoneticPr fontId="3" type="noConversion"/>
  </si>
  <si>
    <t>2019-2021年前三大技術領域及占比</t>
    <phoneticPr fontId="2" type="noConversion"/>
  </si>
  <si>
    <t>2. 基於未公開申請案保密原則，2022年我國發明專利前十大申請人，以2019-2021年發明專利申請合計件數為基準，計算各領域占比。</t>
    <phoneticPr fontId="2" type="noConversion"/>
  </si>
  <si>
    <t>表7-2. WIPO發明專利前十大企業申請人(2020-2022年)</t>
    <phoneticPr fontId="2" type="noConversion"/>
  </si>
  <si>
    <t>表8-2. WIPO發明專利前十大學校申請人(2020-2022年)</t>
    <phoneticPr fontId="2" type="noConversion"/>
  </si>
  <si>
    <t>表9-2. WIPO發明專利前十大政府及公共研究機構(PRO)申請人(2020-2022年)</t>
    <phoneticPr fontId="2" type="noConversion"/>
  </si>
  <si>
    <t>表10-1. 我國發明專利各技術領域申請件數(2018-2022年)</t>
    <phoneticPr fontId="2" type="noConversion"/>
  </si>
  <si>
    <t>表10-2. WIPO發明專利各技術領域申請件數(2018-2022年)</t>
    <phoneticPr fontId="2" type="noConversion"/>
  </si>
  <si>
    <t>表11-2. 主要國家（地區）在我國申請發明專利申請前三大技術領域(2021-2022年)</t>
    <phoneticPr fontId="2" type="noConversion"/>
  </si>
  <si>
    <t>表13-1.我國發明專利申請主要技術領域之國籍分布(2018-2022年)</t>
    <phoneticPr fontId="2" type="noConversion"/>
  </si>
  <si>
    <t>表13-2. WIPO發明專利申請主要技術領域之國籍分布(2018-2022年)</t>
    <phoneticPr fontId="2" type="noConversion"/>
  </si>
  <si>
    <t>表14-2. WIPO發明專利前十大申請人在各技術領域申請占比(2022年)</t>
    <phoneticPr fontId="2" type="noConversion"/>
  </si>
  <si>
    <t>表S2. 我國受理發明專利申請前十大技術領域趨勢(1999-2022年)</t>
    <phoneticPr fontId="2" type="noConversion"/>
  </si>
  <si>
    <t>表5-2. WIPO發明專利申請人組成(2018-2022年)</t>
    <phoneticPr fontId="2" type="noConversion"/>
  </si>
  <si>
    <t>表S1-1.  我國受理發明專利申請件數及主要國籍申請趨勢(1999-2022年)</t>
    <phoneticPr fontId="2" type="noConversion"/>
  </si>
  <si>
    <t>表S1-2. WIPO受理發明專利申請件數及主要國籍申請趨勢(1995-2022年)</t>
    <phoneticPr fontId="2" type="noConversion"/>
  </si>
  <si>
    <t>表14-1. 2022年我國發明專利前十大申請人之2019-2021年主要技術領域占比</t>
    <phoneticPr fontId="2" type="noConversion"/>
  </si>
  <si>
    <t>表S2. 我國受理發明專利申請前十大技術領域趨勢(1999-2022年)</t>
    <phoneticPr fontId="2" type="noConversion"/>
  </si>
  <si>
    <t>表1. 我國與WIPO受理發明專利申請件數(2018-2022年)</t>
    <phoneticPr fontId="2" type="noConversion"/>
  </si>
  <si>
    <t>表1. 我國與WIPO受理發明專利申請件數(2018-2022年)</t>
    <phoneticPr fontId="2" type="noConversion"/>
  </si>
  <si>
    <t>表2. 我國受理本外國人發明專利申請件數(2018-2022年)</t>
    <phoneticPr fontId="2" type="noConversion"/>
  </si>
  <si>
    <t>表2. 我國受理本外國人發明專利申請件數(2018-2022年)</t>
    <phoneticPr fontId="2" type="noConversion"/>
  </si>
  <si>
    <t>表3-1. 我國受理發明專利申請人國籍(2020-2022年)</t>
    <phoneticPr fontId="2" type="noConversion"/>
  </si>
  <si>
    <t>表3-2. WIPO受理發明專利申請人國籍(2020-2022年)</t>
    <phoneticPr fontId="2" type="noConversion"/>
  </si>
  <si>
    <t>表4. 我國受理本國人發明專利申請縣市別統計(2018-2022年)</t>
    <phoneticPr fontId="2" type="noConversion"/>
  </si>
  <si>
    <t>表4. 我國受理本國人發明專利申請縣市別統計(2018-2022年)</t>
    <phoneticPr fontId="2" type="noConversion"/>
  </si>
  <si>
    <t>表5-1. 我國發明專利申請人組成(2018-2022年)</t>
    <phoneticPr fontId="2" type="noConversion"/>
  </si>
  <si>
    <t>表5-1. 我國發明專利申請人組成(2018-2022年)</t>
    <phoneticPr fontId="2" type="noConversion"/>
  </si>
  <si>
    <t>表5-2. WIPO發明專利申請人組成(2018-2022年)</t>
    <phoneticPr fontId="2" type="noConversion"/>
  </si>
  <si>
    <t>表6-1. 我國受理發明專利前二十大國籍申請人組成(2022年)</t>
    <phoneticPr fontId="2" type="noConversion"/>
  </si>
  <si>
    <t>表6-1. 我國受理發明專利前二十大國籍申請人組成(2022年)</t>
    <phoneticPr fontId="2" type="noConversion"/>
  </si>
  <si>
    <t>表6-2. WIPO受理發明專利前二十大國籍申請人組成(2022年)</t>
    <phoneticPr fontId="2" type="noConversion"/>
  </si>
  <si>
    <t>表6-2. WIPO受理發明專利前二十大國籍申請人組成(2022年)</t>
    <phoneticPr fontId="2" type="noConversion"/>
  </si>
  <si>
    <t>表7-1. 我國發明專利前十大企業申請人(2020-2022年)</t>
    <phoneticPr fontId="2" type="noConversion"/>
  </si>
  <si>
    <t>表8-1. 我國發明專利前十大學校申請人(2020-2022年)</t>
    <phoneticPr fontId="2" type="noConversion"/>
  </si>
  <si>
    <t>表9-1. 我國發明專利前十大政府及公共研究機構(PRO)申請人(2020-2022年)</t>
    <phoneticPr fontId="2" type="noConversion"/>
  </si>
  <si>
    <t>表10-2. WIPO發明專利各技術領域申請件數(2018-2022年)</t>
    <phoneticPr fontId="2" type="noConversion"/>
  </si>
  <si>
    <t>表11-1. 主要國家（地區）在我國及WIPO申請發明專利前三大技術領域(2022年)</t>
    <phoneticPr fontId="2" type="noConversion"/>
  </si>
  <si>
    <t>表11-1. 主要國家（地區）在我國及WIPO申請發明專利前三大技術領域(2022年)</t>
    <phoneticPr fontId="2" type="noConversion"/>
  </si>
  <si>
    <t>表12. 本國各類型申請人發明專利在各技術領域申請占比(2022年)</t>
    <phoneticPr fontId="2" type="noConversion"/>
  </si>
  <si>
    <t>表12. 本國各類型申請人發明專利在各技術領域申請占比(2022年)</t>
    <phoneticPr fontId="2" type="noConversion"/>
  </si>
  <si>
    <t>其他</t>
    <phoneticPr fontId="2" type="noConversion"/>
  </si>
  <si>
    <t>表13-2. WIPO發明專利申請主要技術領域之國籍分布(2018-2022年)</t>
    <phoneticPr fontId="2" type="noConversion"/>
  </si>
  <si>
    <t>申請件數</t>
    <phoneticPr fontId="2" type="noConversion"/>
  </si>
  <si>
    <t>電子機械能源裝置</t>
    <phoneticPr fontId="2" type="noConversion"/>
  </si>
  <si>
    <t>數位通訊</t>
    <phoneticPr fontId="2" type="noConversion"/>
  </si>
  <si>
    <t>運算科技</t>
    <phoneticPr fontId="2" type="noConversion"/>
  </si>
  <si>
    <t>引擎/幫浦</t>
    <phoneticPr fontId="2" type="noConversion"/>
  </si>
  <si>
    <t>有機精密化學</t>
    <phoneticPr fontId="2" type="noConversion"/>
  </si>
  <si>
    <t>其他特殊機械</t>
    <phoneticPr fontId="2" type="noConversion"/>
  </si>
  <si>
    <t>電信</t>
    <phoneticPr fontId="2" type="noConversion"/>
  </si>
  <si>
    <t>機械元件</t>
    <phoneticPr fontId="2" type="noConversion"/>
  </si>
  <si>
    <t>家具及遊戲器具</t>
    <phoneticPr fontId="2" type="noConversion"/>
  </si>
  <si>
    <t>機械操作處理</t>
    <phoneticPr fontId="2" type="noConversion"/>
  </si>
  <si>
    <t>資訊管理方法</t>
    <phoneticPr fontId="2" type="noConversion"/>
  </si>
  <si>
    <t>機械工具</t>
    <phoneticPr fontId="2" type="noConversion"/>
  </si>
  <si>
    <t>材料與冶金技術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</si>
</sst>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76" formatCode="#,##0_ "/>
    <numFmt numFmtId="177" formatCode="0.0%"/>
    <numFmt numFmtId="178" formatCode="#,##0.0_ "/>
    <numFmt numFmtId="179" formatCode="_-* #,##0_-;\-* #,##0_-;_-* &quot;-&quot;??_-;_-@_-"/>
    <numFmt numFmtId="180" formatCode="_(* #,##0.0_);_(* \(#,##0.0\);_(* &quot;-&quot;??_);_(@_)"/>
  </numFmts>
  <fonts count="17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color theme="1"/>
      <name val="Calibri"/>
      <family val="2"/>
    </font>
    <font>
      <b/>
      <sz val="12"/>
      <color theme="1"/>
      <name val="新細明體"/>
      <family val="1"/>
      <charset val="136"/>
      <scheme val="minor"/>
    </font>
    <font>
      <b/>
      <sz val="11"/>
      <color theme="1"/>
      <name val="新細明體"/>
      <family val="1"/>
      <charset val="136"/>
      <scheme val="minor"/>
    </font>
    <font>
      <sz val="12"/>
      <name val="新細明體"/>
      <family val="2"/>
      <charset val="136"/>
      <scheme val="minor"/>
    </font>
    <font>
      <sz val="12"/>
      <name val="新細明體"/>
      <family val="1"/>
      <charset val="136"/>
      <scheme val="minor"/>
    </font>
    <font>
      <sz val="10.5"/>
      <color theme="1"/>
      <name val="新細明體"/>
      <family val="2"/>
      <charset val="136"/>
      <scheme val="minor"/>
    </font>
    <font>
      <sz val="10.5"/>
      <color theme="1"/>
      <name val="新細明體"/>
      <family val="1"/>
      <charset val="136"/>
      <scheme val="minor"/>
    </font>
    <font>
      <b/>
      <sz val="16"/>
      <color theme="1"/>
      <name val="新細明體"/>
      <family val="1"/>
      <charset val="136"/>
      <scheme val="minor"/>
    </font>
    <font>
      <sz val="12"/>
      <color theme="0"/>
      <name val="新細明體"/>
      <family val="2"/>
      <charset val="136"/>
      <scheme val="minor"/>
    </font>
    <font>
      <b/>
      <sz val="12"/>
      <color theme="0"/>
      <name val="新細明體"/>
      <family val="1"/>
      <charset val="136"/>
      <scheme val="minor"/>
    </font>
    <font>
      <sz val="12"/>
      <color rgb="FFFF0000"/>
      <name val="新細明體"/>
      <family val="2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auto="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/>
      <diagonal/>
    </border>
    <border>
      <left style="thin">
        <color auto="1"/>
      </left>
      <right style="thin">
        <color auto="1"/>
      </right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theme="0" tint="-0.24994659260841701"/>
      </top>
      <bottom/>
      <diagonal/>
    </border>
    <border>
      <left style="thin">
        <color auto="1"/>
      </left>
      <right/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/>
      <diagonal/>
    </border>
    <border>
      <left/>
      <right/>
      <top style="thin">
        <color auto="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/>
      <diagonal/>
    </border>
    <border>
      <left style="thin">
        <color auto="1"/>
      </left>
      <right/>
      <top style="medium">
        <color theme="0" tint="-0.24994659260841701"/>
      </top>
      <bottom/>
      <diagonal/>
    </border>
    <border>
      <left/>
      <right style="thin">
        <color auto="1"/>
      </right>
      <top/>
      <bottom style="medium">
        <color theme="0" tint="-0.24994659260841701"/>
      </bottom>
      <diagonal/>
    </border>
    <border>
      <left/>
      <right/>
      <top/>
      <bottom style="medium">
        <color theme="0" tint="-0.24994659260841701"/>
      </bottom>
      <diagonal/>
    </border>
    <border>
      <left style="thin">
        <color auto="1"/>
      </left>
      <right/>
      <top/>
      <bottom style="medium">
        <color theme="0" tint="-0.2499465926084170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0" tint="-0.14996795556505021"/>
      </bottom>
      <diagonal/>
    </border>
  </borders>
  <cellStyleXfs count="4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</cellStyleXfs>
  <cellXfs count="230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0" fillId="0" borderId="0" xfId="1" applyNumberFormat="1" applyFont="1">
      <alignment vertical="center"/>
    </xf>
    <xf numFmtId="0" fontId="0" fillId="2" borderId="1" xfId="0" applyFill="1" applyBorder="1">
      <alignment vertical="center"/>
    </xf>
    <xf numFmtId="177" fontId="0" fillId="2" borderId="1" xfId="1" applyNumberFormat="1" applyFont="1" applyFill="1" applyBorder="1">
      <alignment vertical="center"/>
    </xf>
    <xf numFmtId="177" fontId="0" fillId="3" borderId="0" xfId="1" applyNumberFormat="1" applyFont="1" applyFill="1">
      <alignment vertical="center"/>
    </xf>
    <xf numFmtId="176" fontId="0" fillId="2" borderId="1" xfId="0" applyNumberFormat="1" applyFill="1" applyBorder="1">
      <alignment vertical="center"/>
    </xf>
    <xf numFmtId="0" fontId="0" fillId="0" borderId="2" xfId="0" applyBorder="1">
      <alignment vertical="center"/>
    </xf>
    <xf numFmtId="177" fontId="0" fillId="0" borderId="2" xfId="1" applyNumberFormat="1" applyFont="1" applyBorder="1">
      <alignment vertical="center"/>
    </xf>
    <xf numFmtId="0" fontId="0" fillId="0" borderId="0" xfId="0" applyBorder="1">
      <alignment vertical="center"/>
    </xf>
    <xf numFmtId="177" fontId="0" fillId="0" borderId="0" xfId="1" applyNumberFormat="1" applyFont="1" applyBorder="1">
      <alignment vertical="center"/>
    </xf>
    <xf numFmtId="0" fontId="0" fillId="0" borderId="3" xfId="0" applyBorder="1">
      <alignment vertical="center"/>
    </xf>
    <xf numFmtId="177" fontId="0" fillId="0" borderId="3" xfId="1" applyNumberFormat="1" applyFont="1" applyBorder="1">
      <alignment vertical="center"/>
    </xf>
    <xf numFmtId="176" fontId="0" fillId="0" borderId="2" xfId="0" applyNumberFormat="1" applyBorder="1">
      <alignment vertical="center"/>
    </xf>
    <xf numFmtId="176" fontId="0" fillId="0" borderId="0" xfId="0" applyNumberFormat="1" applyBorder="1">
      <alignment vertical="center"/>
    </xf>
    <xf numFmtId="176" fontId="0" fillId="0" borderId="3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" fontId="0" fillId="0" borderId="2" xfId="0" applyNumberFormat="1" applyBorder="1">
      <alignment vertical="center"/>
    </xf>
    <xf numFmtId="3" fontId="0" fillId="0" borderId="0" xfId="0" applyNumberFormat="1" applyBorder="1">
      <alignment vertical="center"/>
    </xf>
    <xf numFmtId="0" fontId="0" fillId="0" borderId="0" xfId="0" applyBorder="1" applyAlignment="1">
      <alignment vertical="center" wrapText="1"/>
    </xf>
    <xf numFmtId="3" fontId="0" fillId="0" borderId="3" xfId="0" applyNumberFormat="1" applyBorder="1">
      <alignment vertical="center"/>
    </xf>
    <xf numFmtId="0" fontId="4" fillId="0" borderId="0" xfId="2">
      <alignment vertical="center"/>
    </xf>
    <xf numFmtId="177" fontId="0" fillId="0" borderId="0" xfId="0" applyNumberFormat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176" fontId="0" fillId="0" borderId="5" xfId="0" applyNumberFormat="1" applyBorder="1">
      <alignment vertical="center"/>
    </xf>
    <xf numFmtId="0" fontId="0" fillId="0" borderId="6" xfId="0" applyBorder="1">
      <alignment vertical="center"/>
    </xf>
    <xf numFmtId="176" fontId="0" fillId="0" borderId="6" xfId="0" applyNumberFormat="1" applyBorder="1">
      <alignment vertical="center"/>
    </xf>
    <xf numFmtId="0" fontId="0" fillId="0" borderId="7" xfId="0" applyBorder="1">
      <alignment vertical="center"/>
    </xf>
    <xf numFmtId="176" fontId="0" fillId="0" borderId="7" xfId="0" applyNumberFormat="1" applyBorder="1">
      <alignment vertical="center"/>
    </xf>
    <xf numFmtId="0" fontId="0" fillId="0" borderId="8" xfId="0" applyBorder="1">
      <alignment vertical="center"/>
    </xf>
    <xf numFmtId="176" fontId="0" fillId="0" borderId="8" xfId="0" applyNumberFormat="1" applyBorder="1">
      <alignment vertical="center"/>
    </xf>
    <xf numFmtId="177" fontId="0" fillId="3" borderId="5" xfId="1" applyNumberFormat="1" applyFont="1" applyFill="1" applyBorder="1">
      <alignment vertical="center"/>
    </xf>
    <xf numFmtId="177" fontId="0" fillId="3" borderId="7" xfId="1" applyNumberFormat="1" applyFont="1" applyFill="1" applyBorder="1">
      <alignment vertical="center"/>
    </xf>
    <xf numFmtId="177" fontId="0" fillId="3" borderId="6" xfId="1" applyNumberFormat="1" applyFont="1" applyFill="1" applyBorder="1">
      <alignment vertical="center"/>
    </xf>
    <xf numFmtId="177" fontId="0" fillId="3" borderId="8" xfId="1" applyNumberFormat="1" applyFont="1" applyFill="1" applyBorder="1">
      <alignment vertical="center"/>
    </xf>
    <xf numFmtId="177" fontId="0" fillId="2" borderId="1" xfId="0" applyNumberFormat="1" applyFill="1" applyBorder="1">
      <alignment vertical="center"/>
    </xf>
    <xf numFmtId="0" fontId="0" fillId="4" borderId="17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177" fontId="0" fillId="4" borderId="18" xfId="0" applyNumberFormat="1" applyFill="1" applyBorder="1" applyAlignment="1">
      <alignment horizontal="center" vertical="center"/>
    </xf>
    <xf numFmtId="177" fontId="0" fillId="4" borderId="8" xfId="0" applyNumberFormat="1" applyFill="1" applyBorder="1" applyAlignment="1">
      <alignment horizontal="center" vertical="center"/>
    </xf>
    <xf numFmtId="177" fontId="0" fillId="4" borderId="3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77" fontId="0" fillId="5" borderId="0" xfId="0" applyNumberFormat="1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177" fontId="0" fillId="5" borderId="18" xfId="0" applyNumberFormat="1" applyFill="1" applyBorder="1" applyAlignment="1">
      <alignment horizontal="center" vertical="center"/>
    </xf>
    <xf numFmtId="177" fontId="0" fillId="5" borderId="8" xfId="0" applyNumberFormat="1" applyFill="1" applyBorder="1" applyAlignment="1">
      <alignment horizontal="center" vertical="center"/>
    </xf>
    <xf numFmtId="177" fontId="0" fillId="3" borderId="2" xfId="1" applyNumberFormat="1" applyFont="1" applyFill="1" applyBorder="1">
      <alignment vertical="center"/>
    </xf>
    <xf numFmtId="177" fontId="0" fillId="3" borderId="0" xfId="1" applyNumberFormat="1" applyFont="1" applyFill="1" applyBorder="1">
      <alignment vertical="center"/>
    </xf>
    <xf numFmtId="177" fontId="0" fillId="3" borderId="3" xfId="1" applyNumberFormat="1" applyFont="1" applyFill="1" applyBorder="1">
      <alignment vertical="center"/>
    </xf>
    <xf numFmtId="0" fontId="0" fillId="5" borderId="0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177" fontId="0" fillId="4" borderId="0" xfId="0" applyNumberFormat="1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>
      <alignment vertical="center"/>
    </xf>
    <xf numFmtId="0" fontId="0" fillId="0" borderId="0" xfId="0" applyFill="1" applyBorder="1">
      <alignment vertical="center"/>
    </xf>
    <xf numFmtId="176" fontId="0" fillId="0" borderId="0" xfId="0" applyNumberFormat="1" applyFill="1" applyBorder="1">
      <alignment vertical="center"/>
    </xf>
    <xf numFmtId="177" fontId="0" fillId="5" borderId="3" xfId="0" applyNumberFormat="1" applyFill="1" applyBorder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77" fontId="0" fillId="0" borderId="3" xfId="1" applyNumberFormat="1" applyFont="1" applyBorder="1" applyAlignment="1">
      <alignment horizontal="center" vertical="center"/>
    </xf>
    <xf numFmtId="10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178" fontId="0" fillId="0" borderId="4" xfId="0" applyNumberFormat="1" applyBorder="1">
      <alignment vertical="center"/>
    </xf>
    <xf numFmtId="178" fontId="0" fillId="0" borderId="5" xfId="0" applyNumberFormat="1" applyBorder="1">
      <alignment vertical="center"/>
    </xf>
    <xf numFmtId="178" fontId="0" fillId="0" borderId="7" xfId="0" applyNumberFormat="1" applyBorder="1">
      <alignment vertical="center"/>
    </xf>
    <xf numFmtId="178" fontId="0" fillId="0" borderId="6" xfId="0" applyNumberFormat="1" applyBorder="1">
      <alignment vertical="center"/>
    </xf>
    <xf numFmtId="178" fontId="0" fillId="0" borderId="8" xfId="0" applyNumberFormat="1" applyBorder="1">
      <alignment vertical="center"/>
    </xf>
    <xf numFmtId="0" fontId="0" fillId="0" borderId="1" xfId="0" applyFill="1" applyBorder="1">
      <alignment vertical="center"/>
    </xf>
    <xf numFmtId="178" fontId="0" fillId="0" borderId="1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7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179" fontId="0" fillId="2" borderId="1" xfId="3" applyNumberFormat="1" applyFont="1" applyFill="1" applyBorder="1">
      <alignment vertical="center"/>
    </xf>
    <xf numFmtId="179" fontId="0" fillId="0" borderId="0" xfId="3" applyNumberFormat="1" applyFont="1">
      <alignment vertical="center"/>
    </xf>
    <xf numFmtId="177" fontId="0" fillId="3" borderId="0" xfId="1" quotePrefix="1" applyNumberFormat="1" applyFont="1" applyFill="1" applyAlignment="1">
      <alignment horizontal="right" vertical="center"/>
    </xf>
    <xf numFmtId="0" fontId="0" fillId="0" borderId="0" xfId="0" applyAlignment="1"/>
    <xf numFmtId="180" fontId="0" fillId="0" borderId="0" xfId="3" applyNumberFormat="1" applyFont="1" applyAlignment="1"/>
    <xf numFmtId="0" fontId="0" fillId="0" borderId="2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5" borderId="29" xfId="0" applyFill="1" applyBorder="1" applyAlignment="1">
      <alignment horizontal="center" vertical="center"/>
    </xf>
    <xf numFmtId="177" fontId="0" fillId="5" borderId="22" xfId="0" applyNumberFormat="1" applyFill="1" applyBorder="1" applyAlignment="1">
      <alignment horizontal="center" vertical="center"/>
    </xf>
    <xf numFmtId="177" fontId="0" fillId="0" borderId="2" xfId="1" applyNumberFormat="1" applyFont="1" applyBorder="1" applyAlignment="1">
      <alignment horizontal="center" vertical="center"/>
    </xf>
    <xf numFmtId="177" fontId="0" fillId="0" borderId="0" xfId="1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177" fontId="10" fillId="0" borderId="0" xfId="1" applyNumberFormat="1" applyFont="1">
      <alignment vertical="center"/>
    </xf>
    <xf numFmtId="0" fontId="7" fillId="2" borderId="1" xfId="0" applyFont="1" applyFill="1" applyBorder="1" applyAlignment="1">
      <alignment horizontal="center" vertical="center"/>
    </xf>
    <xf numFmtId="176" fontId="0" fillId="0" borderId="0" xfId="0" applyNumberFormat="1" applyFill="1">
      <alignment vertical="center"/>
    </xf>
    <xf numFmtId="0" fontId="0" fillId="0" borderId="30" xfId="0" applyBorder="1">
      <alignment vertical="center"/>
    </xf>
    <xf numFmtId="177" fontId="0" fillId="0" borderId="30" xfId="1" applyNumberFormat="1" applyFont="1" applyBorder="1">
      <alignment vertical="center"/>
    </xf>
    <xf numFmtId="0" fontId="0" fillId="0" borderId="31" xfId="0" applyBorder="1">
      <alignment vertical="center"/>
    </xf>
    <xf numFmtId="177" fontId="0" fillId="0" borderId="31" xfId="1" applyNumberFormat="1" applyFont="1" applyBorder="1">
      <alignment vertical="center"/>
    </xf>
    <xf numFmtId="0" fontId="0" fillId="0" borderId="32" xfId="0" applyBorder="1">
      <alignment vertical="center"/>
    </xf>
    <xf numFmtId="177" fontId="0" fillId="0" borderId="32" xfId="1" applyNumberFormat="1" applyFont="1" applyBorder="1">
      <alignment vertical="center"/>
    </xf>
    <xf numFmtId="177" fontId="0" fillId="2" borderId="30" xfId="1" applyNumberFormat="1" applyFont="1" applyFill="1" applyBorder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177" fontId="14" fillId="0" borderId="0" xfId="0" applyNumberFormat="1" applyFont="1">
      <alignment vertical="center"/>
    </xf>
    <xf numFmtId="180" fontId="0" fillId="0" borderId="0" xfId="3" applyNumberFormat="1" applyFont="1" applyAlignment="1">
      <alignment wrapText="1"/>
    </xf>
    <xf numFmtId="176" fontId="0" fillId="0" borderId="0" xfId="0" quotePrefix="1" applyNumberFormat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176" fontId="0" fillId="0" borderId="30" xfId="0" applyNumberFormat="1" applyBorder="1">
      <alignment vertical="center"/>
    </xf>
    <xf numFmtId="176" fontId="0" fillId="0" borderId="31" xfId="0" applyNumberFormat="1" applyBorder="1">
      <alignment vertical="center"/>
    </xf>
    <xf numFmtId="176" fontId="0" fillId="0" borderId="32" xfId="0" applyNumberFormat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5" borderId="20" xfId="0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177" fontId="0" fillId="4" borderId="22" xfId="0" applyNumberFormat="1" applyFill="1" applyBorder="1" applyAlignment="1">
      <alignment horizontal="center" vertical="center"/>
    </xf>
    <xf numFmtId="177" fontId="0" fillId="4" borderId="35" xfId="0" applyNumberForma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177" fontId="0" fillId="5" borderId="36" xfId="0" applyNumberFormat="1" applyFill="1" applyBorder="1" applyAlignment="1">
      <alignment horizontal="center" vertical="center"/>
    </xf>
    <xf numFmtId="0" fontId="0" fillId="4" borderId="38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177" fontId="0" fillId="4" borderId="41" xfId="0" applyNumberFormat="1" applyFill="1" applyBorder="1" applyAlignment="1">
      <alignment horizontal="center" vertical="center"/>
    </xf>
    <xf numFmtId="177" fontId="0" fillId="4" borderId="40" xfId="0" applyNumberFormat="1" applyFill="1" applyBorder="1" applyAlignment="1">
      <alignment horizontal="center" vertical="center"/>
    </xf>
    <xf numFmtId="0" fontId="0" fillId="5" borderId="38" xfId="0" applyFill="1" applyBorder="1" applyAlignment="1">
      <alignment horizontal="center" vertical="center"/>
    </xf>
    <xf numFmtId="177" fontId="0" fillId="5" borderId="41" xfId="0" applyNumberForma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0" borderId="1" xfId="0" applyBorder="1">
      <alignment vertical="center"/>
    </xf>
    <xf numFmtId="177" fontId="0" fillId="0" borderId="1" xfId="1" applyNumberFormat="1" applyFont="1" applyBorder="1">
      <alignment vertical="center"/>
    </xf>
    <xf numFmtId="176" fontId="0" fillId="0" borderId="0" xfId="0" quotePrefix="1" applyNumberFormat="1">
      <alignment vertical="center"/>
    </xf>
    <xf numFmtId="0" fontId="0" fillId="2" borderId="1" xfId="0" applyFill="1" applyBorder="1" applyAlignment="1">
      <alignment vertical="center" wrapText="1"/>
    </xf>
    <xf numFmtId="176" fontId="0" fillId="0" borderId="44" xfId="0" applyNumberFormat="1" applyBorder="1">
      <alignment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7" fontId="16" fillId="0" borderId="0" xfId="0" applyNumberFormat="1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77" fontId="0" fillId="0" borderId="0" xfId="1" applyNumberFormat="1" applyFont="1" applyFill="1" applyBorder="1">
      <alignment vertical="center"/>
    </xf>
    <xf numFmtId="0" fontId="16" fillId="0" borderId="0" xfId="0" applyFont="1">
      <alignment vertical="center"/>
    </xf>
    <xf numFmtId="179" fontId="0" fillId="0" borderId="0" xfId="0" applyNumberFormat="1">
      <alignment vertical="center"/>
    </xf>
    <xf numFmtId="0" fontId="0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7" fontId="0" fillId="2" borderId="44" xfId="1" applyNumberFormat="1" applyFont="1" applyFill="1" applyBorder="1">
      <alignment vertical="center"/>
    </xf>
    <xf numFmtId="177" fontId="0" fillId="0" borderId="30" xfId="0" applyNumberFormat="1" applyBorder="1">
      <alignment vertical="center"/>
    </xf>
    <xf numFmtId="177" fontId="0" fillId="0" borderId="31" xfId="0" applyNumberFormat="1" applyBorder="1">
      <alignment vertical="center"/>
    </xf>
    <xf numFmtId="177" fontId="0" fillId="0" borderId="32" xfId="0" applyNumberFormat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77" fontId="0" fillId="0" borderId="4" xfId="0" applyNumberFormat="1" applyBorder="1" applyAlignment="1">
      <alignment horizontal="right" vertical="center"/>
    </xf>
    <xf numFmtId="177" fontId="0" fillId="0" borderId="5" xfId="0" applyNumberFormat="1" applyBorder="1" applyAlignment="1">
      <alignment horizontal="right" vertical="center"/>
    </xf>
    <xf numFmtId="177" fontId="0" fillId="0" borderId="7" xfId="0" applyNumberFormat="1" applyBorder="1" applyAlignment="1">
      <alignment horizontal="right" vertical="center"/>
    </xf>
    <xf numFmtId="177" fontId="0" fillId="0" borderId="6" xfId="0" applyNumberFormat="1" applyBorder="1" applyAlignment="1">
      <alignment horizontal="right" vertical="center"/>
    </xf>
    <xf numFmtId="177" fontId="0" fillId="0" borderId="8" xfId="0" applyNumberFormat="1" applyBorder="1" applyAlignment="1">
      <alignment horizontal="right" vertical="center"/>
    </xf>
    <xf numFmtId="177" fontId="7" fillId="3" borderId="4" xfId="1" applyNumberFormat="1" applyFont="1" applyFill="1" applyBorder="1" applyAlignment="1">
      <alignment horizontal="right" vertical="center"/>
    </xf>
    <xf numFmtId="0" fontId="7" fillId="3" borderId="4" xfId="0" applyFont="1" applyFill="1" applyBorder="1" applyAlignment="1">
      <alignment horizontal="center" vertical="center" wrapText="1"/>
    </xf>
    <xf numFmtId="0" fontId="0" fillId="3" borderId="4" xfId="0" applyFill="1" applyBorder="1">
      <alignment vertical="center"/>
    </xf>
    <xf numFmtId="0" fontId="7" fillId="3" borderId="4" xfId="0" applyFont="1" applyFill="1" applyBorder="1">
      <alignment vertical="center"/>
    </xf>
    <xf numFmtId="176" fontId="7" fillId="3" borderId="4" xfId="0" applyNumberFormat="1" applyFont="1" applyFill="1" applyBorder="1">
      <alignment vertical="center"/>
    </xf>
    <xf numFmtId="0" fontId="7" fillId="3" borderId="4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176" fontId="7" fillId="3" borderId="4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0" fillId="3" borderId="1" xfId="1" applyNumberFormat="1" applyFont="1" applyFill="1" applyBorder="1">
      <alignment vertical="center"/>
    </xf>
    <xf numFmtId="0" fontId="12" fillId="0" borderId="0" xfId="0" applyFont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3" borderId="14" xfId="0" applyNumberFormat="1" applyFill="1" applyBorder="1" applyAlignment="1">
      <alignment horizontal="center" vertical="center"/>
    </xf>
    <xf numFmtId="177" fontId="0" fillId="3" borderId="24" xfId="0" applyNumberForma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177" fontId="0" fillId="3" borderId="28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2" borderId="33" xfId="0" applyFill="1" applyBorder="1" applyAlignment="1">
      <alignment horizontal="center" vertical="center"/>
    </xf>
    <xf numFmtId="0" fontId="0" fillId="2" borderId="34" xfId="0" applyFill="1" applyBorder="1" applyAlignment="1">
      <alignment horizontal="left" vertical="center"/>
    </xf>
    <xf numFmtId="0" fontId="0" fillId="2" borderId="36" xfId="0" applyFill="1" applyBorder="1" applyAlignment="1">
      <alignment horizontal="left" vertical="center"/>
    </xf>
    <xf numFmtId="0" fontId="0" fillId="2" borderId="22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177" fontId="0" fillId="3" borderId="17" xfId="0" applyNumberFormat="1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177" fontId="0" fillId="3" borderId="39" xfId="0" applyNumberFormat="1" applyFill="1" applyBorder="1" applyAlignment="1">
      <alignment horizontal="center" vertical="center"/>
    </xf>
    <xf numFmtId="177" fontId="0" fillId="3" borderId="42" xfId="0" applyNumberFormat="1" applyFill="1" applyBorder="1" applyAlignment="1">
      <alignment horizontal="center" vertical="center"/>
    </xf>
    <xf numFmtId="0" fontId="0" fillId="2" borderId="43" xfId="0" applyFill="1" applyBorder="1" applyAlignment="1">
      <alignment horizontal="center" vertical="center"/>
    </xf>
    <xf numFmtId="177" fontId="0" fillId="3" borderId="18" xfId="0" applyNumberForma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177" fontId="0" fillId="3" borderId="21" xfId="0" applyNumberFormat="1" applyFill="1" applyBorder="1" applyAlignment="1">
      <alignment horizontal="center" vertical="center"/>
    </xf>
  </cellXfs>
  <cellStyles count="4">
    <cellStyle name="一般" xfId="0" builtinId="0"/>
    <cellStyle name="千分位" xfId="3" builtinId="3"/>
    <cellStyle name="百分比" xfId="1" builtinId="5"/>
    <cellStyle name="超連結" xfId="2" builtinId="8"/>
  </cellStyles>
  <dxfs count="137">
    <dxf>
      <fill>
        <patternFill>
          <bgColor rgb="FFFFC1C1"/>
        </patternFill>
      </fill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ill>
        <patternFill>
          <bgColor rgb="FFFF9396"/>
        </patternFill>
      </fill>
    </dxf>
    <dxf>
      <fill>
        <patternFill>
          <bgColor rgb="FFFFB9B9"/>
        </patternFill>
      </fill>
    </dxf>
    <dxf>
      <fill>
        <patternFill>
          <bgColor rgb="FFFFC9C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rgb="FFFF9999"/>
        </patternFill>
      </fill>
    </dxf>
    <dxf>
      <fill>
        <patternFill>
          <bgColor rgb="FFFFCCCC"/>
        </patternFill>
      </fill>
    </dxf>
    <dxf>
      <fill>
        <patternFill>
          <bgColor rgb="FFFFDDDD"/>
        </patternFill>
      </fill>
    </dxf>
    <dxf>
      <fill>
        <patternFill>
          <bgColor rgb="FFFFEFEF"/>
        </patternFill>
      </fill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ill>
        <patternFill>
          <bgColor rgb="FFFFC1C1"/>
        </patternFill>
      </fill>
    </dxf>
    <dxf>
      <fill>
        <patternFill>
          <bgColor rgb="FFFF7C80"/>
        </patternFill>
      </fill>
    </dxf>
    <dxf>
      <fill>
        <patternFill>
          <bgColor rgb="FFFFA7A9"/>
        </patternFill>
      </fill>
    </dxf>
    <dxf>
      <fill>
        <patternFill>
          <bgColor rgb="FFFFCDCE"/>
        </patternFill>
      </fill>
    </dxf>
    <dxf>
      <fill>
        <patternFill>
          <bgColor rgb="FFFFEFEF"/>
        </patternFill>
      </fill>
    </dxf>
    <dxf>
      <fill>
        <patternFill>
          <bgColor rgb="FFFFEBEB"/>
        </patternFill>
      </fill>
    </dxf>
    <dxf>
      <fill>
        <patternFill>
          <bgColor rgb="FFFFD1D2"/>
        </patternFill>
      </fill>
    </dxf>
    <dxf>
      <fill>
        <patternFill>
          <bgColor rgb="FFFFDDDE"/>
        </patternFill>
      </fill>
    </dxf>
    <dxf>
      <fill>
        <patternFill>
          <bgColor rgb="FFFF9396"/>
        </patternFill>
      </fill>
    </dxf>
    <dxf>
      <fill>
        <patternFill>
          <bgColor rgb="FFFFB9B9"/>
        </patternFill>
      </fill>
    </dxf>
    <dxf>
      <fill>
        <patternFill>
          <bgColor rgb="FFFFC9C9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rgb="FFFF7C80"/>
        </patternFill>
      </fill>
    </dxf>
    <dxf>
      <fill>
        <patternFill>
          <bgColor rgb="FFFF9999"/>
        </patternFill>
      </fill>
    </dxf>
    <dxf>
      <fill>
        <patternFill>
          <bgColor rgb="FFFFCCCC"/>
        </patternFill>
      </fill>
    </dxf>
    <dxf>
      <fill>
        <patternFill>
          <bgColor rgb="FFFFDDDD"/>
        </patternFill>
      </fill>
    </dxf>
    <dxf>
      <fill>
        <patternFill>
          <bgColor rgb="FFFFEFEF"/>
        </patternFill>
      </fill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71D9D7"/>
      <color rgb="FFFF5050"/>
      <color rgb="FFFF8585"/>
      <color rgb="FFC59300"/>
      <color rgb="FF42A88D"/>
      <color rgb="FFCED3FE"/>
      <color rgb="FF99CCFF"/>
      <color rgb="FFFFEFEF"/>
      <color rgb="FFFFDDDD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5"/>
          <c:order val="0"/>
          <c:tx>
            <c:strRef>
              <c:f>'S2'!$G$5</c:f>
              <c:strCache>
                <c:ptCount val="1"/>
                <c:pt idx="0">
                  <c:v>有機精密化學</c:v>
                </c:pt>
              </c:strCache>
            </c:strRef>
          </c:tx>
          <c:spPr>
            <a:ln w="50800">
              <a:solidFill>
                <a:schemeClr val="accent6">
                  <a:lumMod val="75000"/>
                </a:schemeClr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cat>
            <c:numRef>
              <c:f>'S2'!$A$6:$A$29</c:f>
              <c:numCache>
                <c:formatCode>General</c:formatCode>
                <c:ptCount val="24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</c:numCache>
            </c:numRef>
          </c:cat>
          <c:val>
            <c:numRef>
              <c:f>'S2'!$G$6:$G$29</c:f>
              <c:numCache>
                <c:formatCode>#,##0_ </c:formatCode>
                <c:ptCount val="24"/>
                <c:pt idx="0">
                  <c:v>1189</c:v>
                </c:pt>
                <c:pt idx="1">
                  <c:v>1435</c:v>
                </c:pt>
                <c:pt idx="2">
                  <c:v>1651</c:v>
                </c:pt>
                <c:pt idx="3">
                  <c:v>1267</c:v>
                </c:pt>
                <c:pt idx="4">
                  <c:v>1195</c:v>
                </c:pt>
                <c:pt idx="5">
                  <c:v>1444</c:v>
                </c:pt>
                <c:pt idx="6">
                  <c:v>1493</c:v>
                </c:pt>
                <c:pt idx="7">
                  <c:v>1830</c:v>
                </c:pt>
                <c:pt idx="8">
                  <c:v>1900</c:v>
                </c:pt>
                <c:pt idx="9">
                  <c:v>1254</c:v>
                </c:pt>
                <c:pt idx="10">
                  <c:v>1724</c:v>
                </c:pt>
                <c:pt idx="11">
                  <c:v>1859</c:v>
                </c:pt>
                <c:pt idx="12">
                  <c:v>1698</c:v>
                </c:pt>
                <c:pt idx="13">
                  <c:v>1781</c:v>
                </c:pt>
                <c:pt idx="14">
                  <c:v>1668</c:v>
                </c:pt>
                <c:pt idx="15">
                  <c:v>1688</c:v>
                </c:pt>
                <c:pt idx="16">
                  <c:v>1720</c:v>
                </c:pt>
                <c:pt idx="17">
                  <c:v>1622</c:v>
                </c:pt>
                <c:pt idx="18">
                  <c:v>1595</c:v>
                </c:pt>
                <c:pt idx="19">
                  <c:v>1598</c:v>
                </c:pt>
                <c:pt idx="20">
                  <c:v>1653</c:v>
                </c:pt>
                <c:pt idx="21">
                  <c:v>1720</c:v>
                </c:pt>
                <c:pt idx="22">
                  <c:v>1742</c:v>
                </c:pt>
                <c:pt idx="23">
                  <c:v>1661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'S2'!$H$5</c:f>
              <c:strCache>
                <c:ptCount val="1"/>
                <c:pt idx="0">
                  <c:v>測量</c:v>
                </c:pt>
              </c:strCache>
            </c:strRef>
          </c:tx>
          <c:spPr>
            <a:ln w="50800">
              <a:solidFill>
                <a:srgbClr val="99CCFF"/>
              </a:solidFill>
            </a:ln>
          </c:spPr>
          <c:marker>
            <c:symbol val="diamond"/>
            <c:size val="7"/>
            <c:spPr>
              <a:solidFill>
                <a:schemeClr val="bg1"/>
              </a:solidFill>
              <a:ln>
                <a:solidFill>
                  <a:srgbClr val="99CCFF"/>
                </a:solidFill>
              </a:ln>
            </c:spPr>
          </c:marker>
          <c:cat>
            <c:numRef>
              <c:f>'S2'!$A$6:$A$29</c:f>
              <c:numCache>
                <c:formatCode>General</c:formatCode>
                <c:ptCount val="24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</c:numCache>
            </c:numRef>
          </c:cat>
          <c:val>
            <c:numRef>
              <c:f>'S2'!$H$6:$H$29</c:f>
              <c:numCache>
                <c:formatCode>#,##0_ </c:formatCode>
                <c:ptCount val="24"/>
                <c:pt idx="0">
                  <c:v>596</c:v>
                </c:pt>
                <c:pt idx="1">
                  <c:v>676</c:v>
                </c:pt>
                <c:pt idx="2">
                  <c:v>887</c:v>
                </c:pt>
                <c:pt idx="3">
                  <c:v>852</c:v>
                </c:pt>
                <c:pt idx="4">
                  <c:v>968</c:v>
                </c:pt>
                <c:pt idx="5">
                  <c:v>1270</c:v>
                </c:pt>
                <c:pt idx="6">
                  <c:v>1508</c:v>
                </c:pt>
                <c:pt idx="7">
                  <c:v>1652</c:v>
                </c:pt>
                <c:pt idx="8">
                  <c:v>1911</c:v>
                </c:pt>
                <c:pt idx="9">
                  <c:v>1985</c:v>
                </c:pt>
                <c:pt idx="10">
                  <c:v>1811</c:v>
                </c:pt>
                <c:pt idx="11">
                  <c:v>1784</c:v>
                </c:pt>
                <c:pt idx="12">
                  <c:v>1782</c:v>
                </c:pt>
                <c:pt idx="13">
                  <c:v>1812</c:v>
                </c:pt>
                <c:pt idx="14">
                  <c:v>1818</c:v>
                </c:pt>
                <c:pt idx="15">
                  <c:v>1666</c:v>
                </c:pt>
                <c:pt idx="16">
                  <c:v>1666</c:v>
                </c:pt>
                <c:pt idx="17">
                  <c:v>1673</c:v>
                </c:pt>
                <c:pt idx="18">
                  <c:v>1686</c:v>
                </c:pt>
                <c:pt idx="19">
                  <c:v>1866</c:v>
                </c:pt>
                <c:pt idx="20">
                  <c:v>1897</c:v>
                </c:pt>
                <c:pt idx="21">
                  <c:v>1852</c:v>
                </c:pt>
                <c:pt idx="22">
                  <c:v>2002</c:v>
                </c:pt>
                <c:pt idx="23">
                  <c:v>1916</c:v>
                </c:pt>
              </c:numCache>
            </c:numRef>
          </c:val>
          <c:smooth val="0"/>
        </c:ser>
        <c:ser>
          <c:idx val="7"/>
          <c:order val="2"/>
          <c:tx>
            <c:strRef>
              <c:f>'S2'!$I$5</c:f>
              <c:strCache>
                <c:ptCount val="1"/>
                <c:pt idx="0">
                  <c:v>數位通訊</c:v>
                </c:pt>
              </c:strCache>
            </c:strRef>
          </c:tx>
          <c:spPr>
            <a:ln w="50800"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bg1"/>
              </a:solidFill>
              <a:ln>
                <a:solidFill>
                  <a:schemeClr val="accent2">
                    <a:lumMod val="40000"/>
                    <a:lumOff val="60000"/>
                  </a:schemeClr>
                </a:solidFill>
              </a:ln>
            </c:spPr>
          </c:marker>
          <c:cat>
            <c:numRef>
              <c:f>'S2'!$A$6:$A$29</c:f>
              <c:numCache>
                <c:formatCode>General</c:formatCode>
                <c:ptCount val="24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</c:numCache>
            </c:numRef>
          </c:cat>
          <c:val>
            <c:numRef>
              <c:f>'S2'!$I$6:$I$29</c:f>
              <c:numCache>
                <c:formatCode>#,##0_ </c:formatCode>
                <c:ptCount val="24"/>
                <c:pt idx="0">
                  <c:v>318</c:v>
                </c:pt>
                <c:pt idx="1">
                  <c:v>522</c:v>
                </c:pt>
                <c:pt idx="2">
                  <c:v>607</c:v>
                </c:pt>
                <c:pt idx="3">
                  <c:v>743</c:v>
                </c:pt>
                <c:pt idx="4">
                  <c:v>991</c:v>
                </c:pt>
                <c:pt idx="5">
                  <c:v>1156</c:v>
                </c:pt>
                <c:pt idx="6">
                  <c:v>1377</c:v>
                </c:pt>
                <c:pt idx="7">
                  <c:v>1743</c:v>
                </c:pt>
                <c:pt idx="8">
                  <c:v>1833</c:v>
                </c:pt>
                <c:pt idx="9">
                  <c:v>1819</c:v>
                </c:pt>
                <c:pt idx="10">
                  <c:v>2159</c:v>
                </c:pt>
                <c:pt idx="11">
                  <c:v>2047</c:v>
                </c:pt>
                <c:pt idx="12">
                  <c:v>1785</c:v>
                </c:pt>
                <c:pt idx="13">
                  <c:v>1627</c:v>
                </c:pt>
                <c:pt idx="14">
                  <c:v>1643</c:v>
                </c:pt>
                <c:pt idx="15">
                  <c:v>1558</c:v>
                </c:pt>
                <c:pt idx="16">
                  <c:v>1478</c:v>
                </c:pt>
                <c:pt idx="17">
                  <c:v>1435</c:v>
                </c:pt>
                <c:pt idx="18">
                  <c:v>1747</c:v>
                </c:pt>
                <c:pt idx="19">
                  <c:v>2097</c:v>
                </c:pt>
                <c:pt idx="20">
                  <c:v>1813</c:v>
                </c:pt>
                <c:pt idx="21">
                  <c:v>1463</c:v>
                </c:pt>
                <c:pt idx="22">
                  <c:v>1439</c:v>
                </c:pt>
                <c:pt idx="23">
                  <c:v>1334</c:v>
                </c:pt>
              </c:numCache>
            </c:numRef>
          </c:val>
          <c:smooth val="0"/>
        </c:ser>
        <c:ser>
          <c:idx val="8"/>
          <c:order val="3"/>
          <c:tx>
            <c:strRef>
              <c:f>'S2'!$J$5</c:f>
              <c:strCache>
                <c:ptCount val="1"/>
                <c:pt idx="0">
                  <c:v>表面處理</c:v>
                </c:pt>
              </c:strCache>
            </c:strRef>
          </c:tx>
          <c:spPr>
            <a:ln w="50800">
              <a:solidFill>
                <a:schemeClr val="accent3">
                  <a:lumMod val="40000"/>
                  <a:lumOff val="60000"/>
                </a:schemeClr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chemeClr val="accent3">
                    <a:lumMod val="40000"/>
                    <a:lumOff val="60000"/>
                  </a:schemeClr>
                </a:solidFill>
              </a:ln>
            </c:spPr>
          </c:marker>
          <c:cat>
            <c:numRef>
              <c:f>'S2'!$A$6:$A$29</c:f>
              <c:numCache>
                <c:formatCode>General</c:formatCode>
                <c:ptCount val="24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</c:numCache>
            </c:numRef>
          </c:cat>
          <c:val>
            <c:numRef>
              <c:f>'S2'!$J$6:$J$29</c:f>
              <c:numCache>
                <c:formatCode>#,##0_ </c:formatCode>
                <c:ptCount val="24"/>
                <c:pt idx="0">
                  <c:v>730</c:v>
                </c:pt>
                <c:pt idx="1">
                  <c:v>749</c:v>
                </c:pt>
                <c:pt idx="2">
                  <c:v>876</c:v>
                </c:pt>
                <c:pt idx="3">
                  <c:v>779</c:v>
                </c:pt>
                <c:pt idx="4">
                  <c:v>818</c:v>
                </c:pt>
                <c:pt idx="5">
                  <c:v>967</c:v>
                </c:pt>
                <c:pt idx="6">
                  <c:v>1063</c:v>
                </c:pt>
                <c:pt idx="7">
                  <c:v>1288</c:v>
                </c:pt>
                <c:pt idx="8">
                  <c:v>1160</c:v>
                </c:pt>
                <c:pt idx="9">
                  <c:v>1190</c:v>
                </c:pt>
                <c:pt idx="10">
                  <c:v>1231</c:v>
                </c:pt>
                <c:pt idx="11">
                  <c:v>1443</c:v>
                </c:pt>
                <c:pt idx="12">
                  <c:v>1634</c:v>
                </c:pt>
                <c:pt idx="13">
                  <c:v>1706</c:v>
                </c:pt>
                <c:pt idx="14">
                  <c:v>1773</c:v>
                </c:pt>
                <c:pt idx="15">
                  <c:v>1853</c:v>
                </c:pt>
                <c:pt idx="16">
                  <c:v>1773</c:v>
                </c:pt>
                <c:pt idx="17">
                  <c:v>1715</c:v>
                </c:pt>
                <c:pt idx="18">
                  <c:v>1756</c:v>
                </c:pt>
                <c:pt idx="19">
                  <c:v>1764</c:v>
                </c:pt>
                <c:pt idx="20">
                  <c:v>1952</c:v>
                </c:pt>
                <c:pt idx="21">
                  <c:v>1891</c:v>
                </c:pt>
                <c:pt idx="22">
                  <c:v>2045</c:v>
                </c:pt>
                <c:pt idx="23">
                  <c:v>1906</c:v>
                </c:pt>
              </c:numCache>
            </c:numRef>
          </c:val>
          <c:smooth val="0"/>
        </c:ser>
        <c:ser>
          <c:idx val="9"/>
          <c:order val="4"/>
          <c:tx>
            <c:strRef>
              <c:f>'S2'!$K$5</c:f>
              <c:strCache>
                <c:ptCount val="1"/>
                <c:pt idx="0">
                  <c:v>高分子
化學</c:v>
                </c:pt>
              </c:strCache>
            </c:strRef>
          </c:tx>
          <c:spPr>
            <a:ln w="50800">
              <a:solidFill>
                <a:srgbClr val="CED3FE"/>
              </a:solidFill>
            </a:ln>
          </c:spPr>
          <c:marker>
            <c:symbol val="triangle"/>
            <c:size val="7"/>
            <c:spPr>
              <a:solidFill>
                <a:schemeClr val="bg1"/>
              </a:solidFill>
              <a:ln>
                <a:solidFill>
                  <a:srgbClr val="CED3FE"/>
                </a:solidFill>
              </a:ln>
            </c:spPr>
          </c:marker>
          <c:cat>
            <c:numRef>
              <c:f>'S2'!$A$6:$A$29</c:f>
              <c:numCache>
                <c:formatCode>General</c:formatCode>
                <c:ptCount val="24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</c:numCache>
            </c:numRef>
          </c:cat>
          <c:val>
            <c:numRef>
              <c:f>'S2'!$K$6:$K$29</c:f>
              <c:numCache>
                <c:formatCode>#,##0_ </c:formatCode>
                <c:ptCount val="24"/>
                <c:pt idx="0">
                  <c:v>862</c:v>
                </c:pt>
                <c:pt idx="1">
                  <c:v>941</c:v>
                </c:pt>
                <c:pt idx="2">
                  <c:v>988</c:v>
                </c:pt>
                <c:pt idx="3">
                  <c:v>917</c:v>
                </c:pt>
                <c:pt idx="4">
                  <c:v>928</c:v>
                </c:pt>
                <c:pt idx="5">
                  <c:v>897</c:v>
                </c:pt>
                <c:pt idx="6">
                  <c:v>1201</c:v>
                </c:pt>
                <c:pt idx="7">
                  <c:v>1222</c:v>
                </c:pt>
                <c:pt idx="8">
                  <c:v>1232</c:v>
                </c:pt>
                <c:pt idx="9">
                  <c:v>1168</c:v>
                </c:pt>
                <c:pt idx="10">
                  <c:v>1092</c:v>
                </c:pt>
                <c:pt idx="11">
                  <c:v>1236</c:v>
                </c:pt>
                <c:pt idx="12">
                  <c:v>1389</c:v>
                </c:pt>
                <c:pt idx="13">
                  <c:v>1519</c:v>
                </c:pt>
                <c:pt idx="14">
                  <c:v>1566</c:v>
                </c:pt>
                <c:pt idx="15">
                  <c:v>1695</c:v>
                </c:pt>
                <c:pt idx="16">
                  <c:v>1609</c:v>
                </c:pt>
                <c:pt idx="17">
                  <c:v>1601</c:v>
                </c:pt>
                <c:pt idx="18">
                  <c:v>1729</c:v>
                </c:pt>
                <c:pt idx="19">
                  <c:v>1740</c:v>
                </c:pt>
                <c:pt idx="20">
                  <c:v>1807</c:v>
                </c:pt>
                <c:pt idx="21">
                  <c:v>1895</c:v>
                </c:pt>
                <c:pt idx="22">
                  <c:v>1888</c:v>
                </c:pt>
                <c:pt idx="23">
                  <c:v>2014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5200768"/>
        <c:axId val="214500480"/>
      </c:lineChart>
      <c:catAx>
        <c:axId val="215200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en-US"/>
                  <a:t>首次收文年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crossAx val="214500480"/>
        <c:crosses val="autoZero"/>
        <c:auto val="1"/>
        <c:lblAlgn val="ctr"/>
        <c:lblOffset val="100"/>
        <c:tickMarkSkip val="2"/>
        <c:noMultiLvlLbl val="0"/>
      </c:catAx>
      <c:valAx>
        <c:axId val="214500480"/>
        <c:scaling>
          <c:orientation val="minMax"/>
        </c:scaling>
        <c:delete val="0"/>
        <c:axPos val="l"/>
        <c:majorGridlines/>
        <c:title>
          <c:tx>
            <c:rich>
              <a:bodyPr rot="0" vert="wordArtVertRtl"/>
              <a:lstStyle/>
              <a:p>
                <a:pPr>
                  <a:defRPr/>
                </a:pPr>
                <a:r>
                  <a:rPr lang="zh-TW" altLang="en-US"/>
                  <a:t>申請件數</a:t>
                </a:r>
              </a:p>
            </c:rich>
          </c:tx>
          <c:overlay val="0"/>
        </c:title>
        <c:numFmt formatCode="#,##0_ " sourceLinked="1"/>
        <c:majorTickMark val="out"/>
        <c:minorTickMark val="none"/>
        <c:tickLblPos val="nextTo"/>
        <c:crossAx val="21520076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2.904166666666667E-2"/>
          <c:y val="2.6458333333333334E-2"/>
          <c:w val="0.95602777777777781"/>
          <c:h val="0.1315530092592592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123825</xdr:colOff>
      <xdr:row>65</xdr:row>
      <xdr:rowOff>152400</xdr:rowOff>
    </xdr:from>
    <xdr:to>
      <xdr:col>21</xdr:col>
      <xdr:colOff>268950</xdr:colOff>
      <xdr:row>66</xdr:row>
      <xdr:rowOff>152400</xdr:rowOff>
    </xdr:to>
    <xdr:grpSp>
      <xdr:nvGrpSpPr>
        <xdr:cNvPr id="40" name="群組 39"/>
        <xdr:cNvGrpSpPr/>
      </xdr:nvGrpSpPr>
      <xdr:grpSpPr>
        <a:xfrm>
          <a:off x="9906000" y="15097125"/>
          <a:ext cx="6317325" cy="209550"/>
          <a:chOff x="8553450" y="5819775"/>
          <a:chExt cx="6317325" cy="209550"/>
        </a:xfrm>
      </xdr:grpSpPr>
      <xdr:grpSp>
        <xdr:nvGrpSpPr>
          <xdr:cNvPr id="41" name="群組 40"/>
          <xdr:cNvGrpSpPr/>
        </xdr:nvGrpSpPr>
        <xdr:grpSpPr>
          <a:xfrm>
            <a:off x="8553450" y="5819775"/>
            <a:ext cx="5124600" cy="209550"/>
            <a:chOff x="8553450" y="5819775"/>
            <a:chExt cx="5124600" cy="209550"/>
          </a:xfrm>
        </xdr:grpSpPr>
        <xdr:sp macro="" textlink="">
          <xdr:nvSpPr>
            <xdr:cNvPr id="44" name="矩形 43"/>
            <xdr:cNvSpPr/>
          </xdr:nvSpPr>
          <xdr:spPr>
            <a:xfrm>
              <a:off x="9134475" y="5838825"/>
              <a:ext cx="324000" cy="1809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zh-TW" altLang="en-US" sz="1100"/>
            </a:p>
          </xdr:txBody>
        </xdr:sp>
        <xdr:sp macro="" textlink="">
          <xdr:nvSpPr>
            <xdr:cNvPr id="45" name="矩形 44"/>
            <xdr:cNvSpPr/>
          </xdr:nvSpPr>
          <xdr:spPr>
            <a:xfrm>
              <a:off x="9734550" y="5848350"/>
              <a:ext cx="324000" cy="1809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zh-TW" altLang="en-US" sz="1100"/>
            </a:p>
          </xdr:txBody>
        </xdr:sp>
        <xdr:sp macro="" textlink="">
          <xdr:nvSpPr>
            <xdr:cNvPr id="46" name="矩形 45"/>
            <xdr:cNvSpPr/>
          </xdr:nvSpPr>
          <xdr:spPr>
            <a:xfrm>
              <a:off x="8553450" y="5838825"/>
              <a:ext cx="288000" cy="1809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zh-TW" altLang="en-US" sz="1100"/>
            </a:p>
          </xdr:txBody>
        </xdr:sp>
        <xdr:sp macro="" textlink="">
          <xdr:nvSpPr>
            <xdr:cNvPr id="47" name="矩形 46"/>
            <xdr:cNvSpPr/>
          </xdr:nvSpPr>
          <xdr:spPr>
            <a:xfrm>
              <a:off x="10344150" y="5848350"/>
              <a:ext cx="324000" cy="1809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zh-TW" altLang="en-US" sz="1100"/>
            </a:p>
          </xdr:txBody>
        </xdr:sp>
        <xdr:sp macro="" textlink="">
          <xdr:nvSpPr>
            <xdr:cNvPr id="48" name="矩形 47"/>
            <xdr:cNvSpPr/>
          </xdr:nvSpPr>
          <xdr:spPr>
            <a:xfrm>
              <a:off x="10944225" y="5848350"/>
              <a:ext cx="324000" cy="1809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zh-TW" altLang="en-US" sz="1100"/>
            </a:p>
          </xdr:txBody>
        </xdr:sp>
        <xdr:sp macro="" textlink="">
          <xdr:nvSpPr>
            <xdr:cNvPr id="49" name="矩形 48"/>
            <xdr:cNvSpPr/>
          </xdr:nvSpPr>
          <xdr:spPr>
            <a:xfrm>
              <a:off x="11553825" y="5829300"/>
              <a:ext cx="288000" cy="1809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zh-TW" altLang="en-US" sz="1100"/>
            </a:p>
          </xdr:txBody>
        </xdr:sp>
        <xdr:sp macro="" textlink="">
          <xdr:nvSpPr>
            <xdr:cNvPr id="50" name="矩形 49"/>
            <xdr:cNvSpPr/>
          </xdr:nvSpPr>
          <xdr:spPr>
            <a:xfrm>
              <a:off x="12144375" y="5829300"/>
              <a:ext cx="324000" cy="1809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zh-TW" altLang="en-US" sz="1100"/>
            </a:p>
          </xdr:txBody>
        </xdr:sp>
        <xdr:sp macro="" textlink="">
          <xdr:nvSpPr>
            <xdr:cNvPr id="51" name="矩形 50"/>
            <xdr:cNvSpPr/>
          </xdr:nvSpPr>
          <xdr:spPr>
            <a:xfrm>
              <a:off x="12763500" y="5819775"/>
              <a:ext cx="324000" cy="1809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zh-TW" altLang="en-US" sz="1100"/>
            </a:p>
          </xdr:txBody>
        </xdr:sp>
        <xdr:sp macro="" textlink="">
          <xdr:nvSpPr>
            <xdr:cNvPr id="52" name="矩形 51"/>
            <xdr:cNvSpPr/>
          </xdr:nvSpPr>
          <xdr:spPr>
            <a:xfrm>
              <a:off x="13354050" y="5838825"/>
              <a:ext cx="324000" cy="180975"/>
            </a:xfrm>
            <a:prstGeom prst="rect">
              <a:avLst/>
            </a:prstGeom>
            <a:solidFill>
              <a:schemeClr val="bg1"/>
            </a:solidFill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zh-TW" altLang="en-US" sz="1100"/>
            </a:p>
          </xdr:txBody>
        </xdr:sp>
      </xdr:grpSp>
      <xdr:sp macro="" textlink="">
        <xdr:nvSpPr>
          <xdr:cNvPr id="42" name="矩形 41"/>
          <xdr:cNvSpPr/>
        </xdr:nvSpPr>
        <xdr:spPr>
          <a:xfrm>
            <a:off x="13954125" y="5848350"/>
            <a:ext cx="324000" cy="180975"/>
          </a:xfrm>
          <a:prstGeom prst="rect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zh-TW" altLang="en-US" sz="1100"/>
          </a:p>
        </xdr:txBody>
      </xdr:sp>
      <xdr:sp macro="" textlink="">
        <xdr:nvSpPr>
          <xdr:cNvPr id="43" name="矩形 42"/>
          <xdr:cNvSpPr/>
        </xdr:nvSpPr>
        <xdr:spPr>
          <a:xfrm>
            <a:off x="14582775" y="5848350"/>
            <a:ext cx="288000" cy="180975"/>
          </a:xfrm>
          <a:prstGeom prst="rect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zh-TW" altLang="en-US" sz="1100"/>
          </a:p>
        </xdr:txBody>
      </xdr:sp>
    </xdr:grpSp>
    <xdr:clientData/>
  </xdr:twoCellAnchor>
  <xdr:oneCellAnchor>
    <xdr:from>
      <xdr:col>0</xdr:col>
      <xdr:colOff>0</xdr:colOff>
      <xdr:row>34</xdr:row>
      <xdr:rowOff>0</xdr:rowOff>
    </xdr:from>
    <xdr:ext cx="5076825" cy="3487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文字方塊 23"/>
            <xdr:cNvSpPr txBox="1"/>
          </xdr:nvSpPr>
          <xdr:spPr>
            <a:xfrm>
              <a:off x="0" y="7953375"/>
              <a:ext cx="5076825" cy="3487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/>
                        <a:ea typeface="Cambria Math"/>
                      </a:rPr>
                      <m:t>平均每年成長率</m:t>
                    </m:r>
                    <m:r>
                      <a:rPr lang="en-US" altLang="zh-TW" sz="1100" i="1">
                        <a:latin typeface="Cambria Math"/>
                        <a:ea typeface="Cambria Math"/>
                      </a:rPr>
                      <m:t>=</m:t>
                    </m:r>
                    <m:d>
                      <m:dPr>
                        <m:ctrlPr>
                          <a:rPr lang="en-US" altLang="zh-TW" sz="1100" b="0" i="1">
                            <a:latin typeface="Cambria Math"/>
                            <a:ea typeface="+mn-ea"/>
                          </a:rPr>
                        </m:ctrlPr>
                      </m:dPr>
                      <m:e>
                        <m:rad>
                          <m:radPr>
                            <m:ctrlPr>
                              <a:rPr lang="en-US" altLang="zh-TW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radPr>
                          <m:deg>
                            <m:d>
                              <m:dPr>
                                <m:ctrlPr>
                                  <a:rPr lang="en-US" altLang="zh-TW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US" altLang="zh-TW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2022−1999</m:t>
                                </m:r>
                              </m:e>
                            </m:d>
                          </m:deg>
                          <m:e>
                            <m:f>
                              <m:fPr>
                                <m:type m:val="lin"/>
                                <m:ctrlPr>
                                  <a:rPr lang="en-US" altLang="zh-TW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altLang="zh-TW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2022</m:t>
                                </m:r>
                                <m:r>
                                  <a:rPr lang="zh-TW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年件數</m:t>
                                </m:r>
                              </m:num>
                              <m:den>
                                <m:r>
                                  <a:rPr lang="en-US" altLang="zh-TW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1999</m:t>
                                </m:r>
                                <m:r>
                                  <a:rPr lang="zh-TW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年件數</m:t>
                                </m:r>
                              </m:den>
                            </m:f>
                          </m:e>
                        </m:rad>
                        <m:r>
                          <a:rPr lang="en-US" altLang="zh-TW" sz="1100" i="0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en-US" altLang="zh-TW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1</m:t>
                        </m:r>
                      </m:e>
                    </m:d>
                    <m:r>
                      <a:rPr lang="en-US" altLang="zh-TW" sz="1100" b="0" i="1">
                        <a:latin typeface="Cambria Math"/>
                        <a:ea typeface="Cambria Math"/>
                      </a:rPr>
                      <m:t>×100%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24" name="文字方塊 23"/>
            <xdr:cNvSpPr txBox="1"/>
          </xdr:nvSpPr>
          <xdr:spPr>
            <a:xfrm>
              <a:off x="0" y="7953375"/>
              <a:ext cx="5076825" cy="3487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zh-TW" altLang="en-US" sz="1100" i="0">
                  <a:latin typeface="Cambria Math"/>
                  <a:ea typeface="Cambria Math"/>
                </a:rPr>
                <a:t>平均每年成長率</a:t>
              </a:r>
              <a:r>
                <a:rPr lang="en-US" altLang="zh-TW" sz="1100" i="0">
                  <a:latin typeface="Cambria Math"/>
                  <a:ea typeface="Cambria Math"/>
                </a:rPr>
                <a:t>=</a:t>
              </a:r>
              <a:r>
                <a:rPr lang="en-US" altLang="zh-TW" sz="1100" b="0" i="0">
                  <a:latin typeface="Cambria Math"/>
                  <a:ea typeface="+mn-ea"/>
                </a:rPr>
                <a:t>(</a:t>
              </a:r>
              <a:r>
                <a:rPr lang="en-US" altLang="zh-TW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√((2022−1999)&amp;2022</a:t>
              </a:r>
              <a:r>
                <a:rPr lang="zh-TW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年件數</a:t>
              </a:r>
              <a:r>
                <a:rPr lang="en-US" altLang="zh-TW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∕1999</a:t>
              </a:r>
              <a:r>
                <a:rPr lang="zh-TW" alt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年件數</a:t>
              </a:r>
              <a:r>
                <a:rPr lang="en-US" altLang="zh-TW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)</a:t>
              </a:r>
              <a:r>
                <a:rPr lang="en-US" altLang="zh-TW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−</a:t>
              </a:r>
              <a:r>
                <a:rPr lang="en-US" altLang="zh-TW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1</a:t>
              </a:r>
              <a:r>
                <a:rPr lang="en-US" altLang="zh-TW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)</a:t>
              </a:r>
              <a:r>
                <a:rPr lang="en-US" altLang="zh-TW" sz="1100" b="0" i="0">
                  <a:latin typeface="Cambria Math"/>
                  <a:ea typeface="Cambria Math"/>
                </a:rPr>
                <a:t>×100%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54</xdr:row>
      <xdr:rowOff>0</xdr:rowOff>
    </xdr:from>
    <xdr:to>
      <xdr:col>23</xdr:col>
      <xdr:colOff>647700</xdr:colOff>
      <xdr:row>75</xdr:row>
      <xdr:rowOff>38100</xdr:rowOff>
    </xdr:to>
    <xdr:graphicFrame macro="">
      <xdr:nvGraphicFramePr>
        <xdr:cNvPr id="5" name="圖表 4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34</xdr:row>
      <xdr:rowOff>0</xdr:rowOff>
    </xdr:from>
    <xdr:ext cx="5076825" cy="3487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文字方塊 2"/>
            <xdr:cNvSpPr txBox="1"/>
          </xdr:nvSpPr>
          <xdr:spPr>
            <a:xfrm>
              <a:off x="0" y="8448675"/>
              <a:ext cx="5076825" cy="3487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/>
                        <a:ea typeface="Cambria Math"/>
                      </a:rPr>
                      <m:t>平均每年成長率</m:t>
                    </m:r>
                    <m:r>
                      <a:rPr lang="en-US" altLang="zh-TW" sz="1100" i="1">
                        <a:latin typeface="Cambria Math"/>
                        <a:ea typeface="Cambria Math"/>
                      </a:rPr>
                      <m:t>=</m:t>
                    </m:r>
                    <m:d>
                      <m:dPr>
                        <m:ctrlPr>
                          <a:rPr lang="en-US" altLang="zh-TW" sz="1100" b="0" i="1">
                            <a:latin typeface="Cambria Math"/>
                            <a:ea typeface="+mn-ea"/>
                          </a:rPr>
                        </m:ctrlPr>
                      </m:dPr>
                      <m:e>
                        <m:rad>
                          <m:radPr>
                            <m:ctrlPr>
                              <a:rPr lang="en-US" altLang="zh-TW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radPr>
                          <m:deg>
                            <m:d>
                              <m:dPr>
                                <m:ctrlPr>
                                  <a:rPr lang="en-US" altLang="zh-TW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US" altLang="zh-TW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2022−2010</m:t>
                                </m:r>
                              </m:e>
                            </m:d>
                          </m:deg>
                          <m:e>
                            <m:f>
                              <m:fPr>
                                <m:type m:val="lin"/>
                                <m:ctrlPr>
                                  <a:rPr lang="en-US" altLang="zh-TW" sz="110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en-US" altLang="zh-TW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2022</m:t>
                                </m:r>
                                <m:r>
                                  <a:rPr lang="zh-TW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年件數</m:t>
                                </m:r>
                              </m:num>
                              <m:den>
                                <m:r>
                                  <a:rPr lang="en-US" altLang="zh-TW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2010</m:t>
                                </m:r>
                                <m:r>
                                  <a:rPr lang="zh-TW" altLang="en-US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年件數</m:t>
                                </m:r>
                              </m:den>
                            </m:f>
                          </m:e>
                        </m:rad>
                        <m:r>
                          <a:rPr lang="en-US" altLang="zh-TW" sz="1100" i="0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en-US" altLang="zh-TW" sz="1100" b="0" i="1">
                            <a:solidFill>
                              <a:schemeClr val="tx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1</m:t>
                        </m:r>
                      </m:e>
                    </m:d>
                    <m:r>
                      <a:rPr lang="en-US" altLang="zh-TW" sz="1100" b="0" i="1">
                        <a:latin typeface="Cambria Math"/>
                        <a:ea typeface="Cambria Math"/>
                      </a:rPr>
                      <m:t>×100%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3" name="文字方塊 2"/>
            <xdr:cNvSpPr txBox="1"/>
          </xdr:nvSpPr>
          <xdr:spPr>
            <a:xfrm>
              <a:off x="0" y="8448675"/>
              <a:ext cx="5076825" cy="3487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zh-TW" altLang="en-US" sz="1100" i="0">
                  <a:latin typeface="Cambria Math"/>
                  <a:ea typeface="Cambria Math"/>
                </a:rPr>
                <a:t>平均每年成長率</a:t>
              </a:r>
              <a:r>
                <a:rPr lang="en-US" altLang="zh-TW" sz="1100" i="0">
                  <a:latin typeface="Cambria Math"/>
                  <a:ea typeface="Cambria Math"/>
                </a:rPr>
                <a:t>=</a:t>
              </a:r>
              <a:r>
                <a:rPr lang="en-US" altLang="zh-TW" sz="1100" b="0" i="0">
                  <a:latin typeface="Cambria Math"/>
                  <a:ea typeface="+mn-ea"/>
                </a:rPr>
                <a:t>(</a:t>
              </a:r>
              <a:r>
                <a:rPr lang="en-US" altLang="zh-TW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√((2022−2010)&amp;2022</a:t>
              </a:r>
              <a:r>
                <a:rPr lang="zh-TW" altLang="en-U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年件數</a:t>
              </a:r>
              <a:r>
                <a:rPr lang="en-US" altLang="zh-TW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∕2010</a:t>
              </a:r>
              <a:r>
                <a:rPr lang="zh-TW" altLang="en-US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年件數</a:t>
              </a:r>
              <a:r>
                <a:rPr lang="en-US" altLang="zh-TW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)</a:t>
              </a:r>
              <a:r>
                <a:rPr lang="en-US" altLang="zh-TW" sz="110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−</a:t>
              </a:r>
              <a:r>
                <a:rPr lang="en-US" altLang="zh-TW" sz="1100" b="0" i="0">
                  <a:solidFill>
                    <a:schemeClr val="tx1"/>
                  </a:solidFill>
                  <a:effectLst/>
                  <a:latin typeface="Cambria Math"/>
                  <a:ea typeface="+mn-ea"/>
                  <a:cs typeface="+mn-cs"/>
                </a:rPr>
                <a:t>1)</a:t>
              </a:r>
              <a:r>
                <a:rPr lang="en-US" altLang="zh-TW" sz="1100" b="0" i="0">
                  <a:latin typeface="Cambria Math"/>
                  <a:ea typeface="Cambria Math"/>
                </a:rPr>
                <a:t>×100%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295275</xdr:colOff>
      <xdr:row>56</xdr:row>
      <xdr:rowOff>0</xdr:rowOff>
    </xdr:from>
    <xdr:to>
      <xdr:col>22</xdr:col>
      <xdr:colOff>304800</xdr:colOff>
      <xdr:row>77</xdr:row>
      <xdr:rowOff>85725</xdr:rowOff>
    </xdr:to>
    <xdr:cxnSp macro="">
      <xdr:nvCxnSpPr>
        <xdr:cNvPr id="2" name="直線接點 1"/>
        <xdr:cNvCxnSpPr/>
      </xdr:nvCxnSpPr>
      <xdr:spPr>
        <a:xfrm>
          <a:off x="8582025" y="3143250"/>
          <a:ext cx="9525" cy="40671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>
    <pageSetUpPr fitToPage="1"/>
  </sheetPr>
  <dimension ref="A1:A29"/>
  <sheetViews>
    <sheetView tabSelected="1" workbookViewId="0">
      <selection activeCell="A29" sqref="A29"/>
    </sheetView>
  </sheetViews>
  <sheetFormatPr defaultRowHeight="16.5"/>
  <sheetData>
    <row r="1" spans="1:1" ht="21">
      <c r="A1" s="114" t="s">
        <v>352</v>
      </c>
    </row>
    <row r="3" spans="1:1">
      <c r="A3" s="23" t="s">
        <v>518</v>
      </c>
    </row>
    <row r="4" spans="1:1">
      <c r="A4" s="23" t="s">
        <v>519</v>
      </c>
    </row>
    <row r="5" spans="1:1">
      <c r="A5" s="23" t="s">
        <v>516</v>
      </c>
    </row>
    <row r="6" spans="1:1">
      <c r="A6" s="23" t="s">
        <v>522</v>
      </c>
    </row>
    <row r="7" spans="1:1">
      <c r="A7" s="23" t="s">
        <v>524</v>
      </c>
    </row>
    <row r="8" spans="1:1">
      <c r="A8" s="23" t="s">
        <v>526</v>
      </c>
    </row>
    <row r="9" spans="1:1">
      <c r="A9" s="23" t="s">
        <v>527</v>
      </c>
    </row>
    <row r="10" spans="1:1">
      <c r="A10" s="23" t="s">
        <v>528</v>
      </c>
    </row>
    <row r="11" spans="1:1">
      <c r="A11" s="23" t="s">
        <v>530</v>
      </c>
    </row>
    <row r="12" spans="1:1">
      <c r="A12" s="23" t="s">
        <v>517</v>
      </c>
    </row>
    <row r="13" spans="1:1">
      <c r="A13" s="23" t="s">
        <v>533</v>
      </c>
    </row>
    <row r="14" spans="1:1">
      <c r="A14" s="23" t="s">
        <v>535</v>
      </c>
    </row>
    <row r="15" spans="1:1">
      <c r="A15" s="23" t="s">
        <v>537</v>
      </c>
    </row>
    <row r="16" spans="1:1">
      <c r="A16" s="23" t="s">
        <v>507</v>
      </c>
    </row>
    <row r="17" spans="1:1">
      <c r="A17" s="23" t="s">
        <v>538</v>
      </c>
    </row>
    <row r="18" spans="1:1">
      <c r="A18" s="23" t="s">
        <v>508</v>
      </c>
    </row>
    <row r="19" spans="1:1">
      <c r="A19" s="23" t="s">
        <v>539</v>
      </c>
    </row>
    <row r="20" spans="1:1">
      <c r="A20" s="23" t="s">
        <v>509</v>
      </c>
    </row>
    <row r="21" spans="1:1">
      <c r="A21" s="23" t="s">
        <v>510</v>
      </c>
    </row>
    <row r="22" spans="1:1">
      <c r="A22" s="23" t="s">
        <v>511</v>
      </c>
    </row>
    <row r="23" spans="1:1">
      <c r="A23" s="23" t="s">
        <v>541</v>
      </c>
    </row>
    <row r="24" spans="1:1">
      <c r="A24" s="23" t="s">
        <v>512</v>
      </c>
    </row>
    <row r="25" spans="1:1">
      <c r="A25" s="23" t="s">
        <v>543</v>
      </c>
    </row>
    <row r="26" spans="1:1">
      <c r="A26" s="23" t="s">
        <v>513</v>
      </c>
    </row>
    <row r="27" spans="1:1">
      <c r="A27" s="23" t="s">
        <v>514</v>
      </c>
    </row>
    <row r="28" spans="1:1">
      <c r="A28" s="23" t="s">
        <v>520</v>
      </c>
    </row>
    <row r="29" spans="1:1">
      <c r="A29" s="23" t="s">
        <v>515</v>
      </c>
    </row>
  </sheetData>
  <phoneticPr fontId="2" type="noConversion"/>
  <hyperlinks>
    <hyperlink ref="A6" location="表1!A1" display="表1. 2017-2019年我國與WIPO受理發明專利申請件數"/>
    <hyperlink ref="A7" location="表2!A1" display="表2. 2017-2019年我國受理本外國人發明專利申請件數"/>
    <hyperlink ref="A8" location="'表3-1'!A1" display="表3-1. 2017-2019年我國發明專利申請人國籍"/>
    <hyperlink ref="A9" location="'表3-2'!A1" display="表3-2. 2017-2019年WIPO PCT發明專利申請人國籍"/>
    <hyperlink ref="A10" location="表4!A1" display="表4. 2017-2019年我國受理本國人發明專利申請縣市別統計"/>
    <hyperlink ref="A11" location="'表5-1'!A1" display="表5-1. 2017-2019年我國發明專利申請人組成"/>
    <hyperlink ref="A12" location="'表5-2'!A1" display="表5-2. 2017-2019年WIPO PCT發明專利申請人組成"/>
    <hyperlink ref="A15" location="'表7-1'!Print_Area" display="表7-1. 我國發明專利前十大申請人(2021年)"/>
    <hyperlink ref="A16" location="'表7-2'!Print_Area" display="表7-2. WIPO受理發明專利前十大申請人(2021年)"/>
    <hyperlink ref="A17" location="'表8-1'!Print_Area" display="表8-1. 我國發明專利前十大學校申請人(2021年)"/>
    <hyperlink ref="A18" location="'表8-2'!Print_Area" display="表8-2. WIPO受理發明專利前十大學校申請人(2021年)"/>
    <hyperlink ref="A19" location="'表9-1'!Print_Area" display="表9-1. 我國發明專利前十大政府及公共研究機構(PRO)申請人(2021年)"/>
    <hyperlink ref="A20" location="'表9-2'!Print_Area" display="表9-2. WIPO受理發明專利前十大政府及公共研究機構(PRO)申請人(2021年)"/>
    <hyperlink ref="A21" location="'表10-1'!Print_Area" display="表10-1. 我國發明專利各技術領域申請件數(2017-2021年)"/>
    <hyperlink ref="A22" location="'表10-2'!Print_Area" display="表10-2. WIPO受理發明專利各技術領域申請件數(2017-2021年)"/>
    <hyperlink ref="A26" location="'表13-1'!Print_Area" display="表13-1.我國發明專利申請選定技術領域之主要國家（地區）(2017-2021年)"/>
    <hyperlink ref="A13" location="'表6-1'!Print_Area" display="表6-1. 我國受理發明專利前二十大國籍申請人組成(2021年)"/>
    <hyperlink ref="A25" location="'表12 '!Print_Area" display="表12. 我國受理本國人發明專利各技術領域申請件數--依申請人類別(2021年)"/>
    <hyperlink ref="A14" location="'表6-2'!Print_Area" display="表6-2. WIPO受理發明專利前二十大國籍申請人組成(2021年)"/>
    <hyperlink ref="A27" location="'表13-2'!Print_Area" display="表13-2. WIPO受理發明專利申請選定技術領域之主要國家（地區）(2017-2021年)"/>
    <hyperlink ref="A3" location="'S1-1'!Print_Area" display="表S1-1. 本國及前五大國籍在我國發明專利申請趨勢(1999-2022年)"/>
    <hyperlink ref="A4" location="'S1-2'!Print_Area" display="表S1-2. 前五大國籍PCT發明專利申請趨勢(1995-2022年)"/>
    <hyperlink ref="A23" location="'表11-1'!Print_Area" display="表11-1. 主要國家（地區）在我國及WIPO申請發明專利前三大技術領域(2022年)"/>
    <hyperlink ref="A24" location="'表11-2'!A1" display="表11-2. 主要國家（地區）在我國申請發明專利申請前三大技術領域(2021~2022年)"/>
    <hyperlink ref="A28" location="'表14-1'!A1" display="表14-1. 主要申請人在我國申請發明專利申請前三大技術領域(2020-2022年)"/>
    <hyperlink ref="A29" location="'表14-2'!A1" display="表14-2. WIPO受理發明專利前十大申請人在各技術領域申請占比(2022年)"/>
    <hyperlink ref="A5" location="'S2'!Print_Area" display="表S2. 我國受理發明專利申請前十大技術領域趨勢(1999-2022年)"/>
  </hyperlinks>
  <pageMargins left="0.7" right="0.7" top="0.75" bottom="0.75" header="0.3" footer="0.3"/>
  <pageSetup paperSize="9" fitToHeight="0"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7"/>
  <dimension ref="A1:F14"/>
  <sheetViews>
    <sheetView workbookViewId="0"/>
  </sheetViews>
  <sheetFormatPr defaultRowHeight="16.5"/>
  <cols>
    <col min="1" max="1" width="20.625" customWidth="1"/>
    <col min="2" max="4" width="12.625" customWidth="1"/>
    <col min="5" max="5" width="20.625" customWidth="1"/>
  </cols>
  <sheetData>
    <row r="1" spans="1:6">
      <c r="A1" s="80" t="s">
        <v>531</v>
      </c>
      <c r="B1" s="80"/>
      <c r="C1" s="80"/>
      <c r="D1" s="80"/>
      <c r="E1" s="80"/>
    </row>
    <row r="2" spans="1:6">
      <c r="A2" s="80"/>
      <c r="B2" s="80"/>
      <c r="C2" s="80"/>
      <c r="D2" s="80"/>
      <c r="E2" s="80"/>
    </row>
    <row r="3" spans="1:6">
      <c r="A3" s="80"/>
      <c r="B3" s="80"/>
      <c r="C3" s="80"/>
      <c r="D3" s="80"/>
      <c r="E3" s="80"/>
    </row>
    <row r="4" spans="1:6" ht="20.100000000000001" customHeight="1">
      <c r="A4" s="187" t="s">
        <v>365</v>
      </c>
      <c r="B4" s="187" t="s">
        <v>277</v>
      </c>
      <c r="C4" s="187"/>
      <c r="D4" s="187"/>
      <c r="E4" s="187"/>
    </row>
    <row r="5" spans="1:6" ht="20.100000000000001" customHeight="1">
      <c r="A5" s="187"/>
      <c r="B5" s="81" t="s">
        <v>30</v>
      </c>
      <c r="C5" s="81" t="s">
        <v>32</v>
      </c>
      <c r="D5" s="81" t="s">
        <v>31</v>
      </c>
      <c r="E5" s="81" t="s">
        <v>276</v>
      </c>
    </row>
    <row r="6" spans="1:6" ht="20.100000000000001" customHeight="1">
      <c r="A6" s="16">
        <v>2018</v>
      </c>
      <c r="B6" s="98">
        <v>0.87376921292879883</v>
      </c>
      <c r="C6" s="98">
        <v>5.9857892850365808E-2</v>
      </c>
      <c r="D6" s="98">
        <v>3.9532775306247235E-2</v>
      </c>
      <c r="E6" s="98">
        <v>2.684011891458812E-2</v>
      </c>
      <c r="F6" s="24"/>
    </row>
    <row r="7" spans="1:6" ht="20.100000000000001" customHeight="1">
      <c r="A7" s="17">
        <v>2019</v>
      </c>
      <c r="B7" s="99">
        <v>0.88114278611088093</v>
      </c>
      <c r="C7" s="99">
        <v>5.6766387668848929E-2</v>
      </c>
      <c r="D7" s="99">
        <v>3.8286235186873289E-2</v>
      </c>
      <c r="E7" s="99">
        <v>2.3804591033396869E-2</v>
      </c>
      <c r="F7" s="24"/>
    </row>
    <row r="8" spans="1:6" ht="20.100000000000001" customHeight="1">
      <c r="A8" s="17">
        <v>2020</v>
      </c>
      <c r="B8" s="99">
        <v>0.88014315103720209</v>
      </c>
      <c r="C8" s="99">
        <v>5.166723812789302E-2</v>
      </c>
      <c r="D8" s="99">
        <v>4.5238299331390362E-2</v>
      </c>
      <c r="E8" s="99">
        <v>2.2951311503514486E-2</v>
      </c>
      <c r="F8" s="24"/>
    </row>
    <row r="9" spans="1:6" ht="20.100000000000001" customHeight="1">
      <c r="A9" s="17">
        <v>2021</v>
      </c>
      <c r="B9" s="99">
        <v>0.89135923120775307</v>
      </c>
      <c r="C9" s="99">
        <v>4.5484159947878494E-2</v>
      </c>
      <c r="D9" s="99">
        <v>4.0964247902923689E-2</v>
      </c>
      <c r="E9" s="99">
        <v>2.2192360941444743E-2</v>
      </c>
      <c r="F9" s="24"/>
    </row>
    <row r="10" spans="1:6" ht="20.100000000000001" customHeight="1">
      <c r="A10" s="18">
        <v>2022</v>
      </c>
      <c r="B10" s="67">
        <v>0.90082003104971931</v>
      </c>
      <c r="C10" s="67">
        <v>3.8792245531626926E-2</v>
      </c>
      <c r="D10" s="67">
        <v>4.1359818478563751E-2</v>
      </c>
      <c r="E10" s="67">
        <v>1.9027904940089966E-2</v>
      </c>
      <c r="F10" s="24"/>
    </row>
    <row r="11" spans="1:6">
      <c r="A11" s="111" t="s">
        <v>37</v>
      </c>
    </row>
    <row r="12" spans="1:6">
      <c r="A12" s="112" t="s">
        <v>340</v>
      </c>
    </row>
    <row r="13" spans="1:6">
      <c r="A13" s="112" t="s">
        <v>368</v>
      </c>
    </row>
    <row r="14" spans="1:6">
      <c r="A14" s="112"/>
    </row>
  </sheetData>
  <mergeCells count="2">
    <mergeCell ref="A4:A5"/>
    <mergeCell ref="B4:E4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8"/>
  <dimension ref="A1:E31"/>
  <sheetViews>
    <sheetView workbookViewId="0"/>
  </sheetViews>
  <sheetFormatPr defaultRowHeight="16.5"/>
  <cols>
    <col min="1" max="1" width="20.625" customWidth="1"/>
    <col min="2" max="4" width="12.625" customWidth="1"/>
    <col min="5" max="5" width="20.625" customWidth="1"/>
  </cols>
  <sheetData>
    <row r="1" spans="1:5">
      <c r="A1" s="80" t="s">
        <v>532</v>
      </c>
      <c r="B1" s="80"/>
      <c r="C1" s="80"/>
      <c r="D1" s="80"/>
      <c r="E1" s="80"/>
    </row>
    <row r="2" spans="1:5">
      <c r="A2" s="80"/>
      <c r="B2" s="80"/>
      <c r="C2" s="80"/>
      <c r="D2" s="80"/>
      <c r="E2" s="80"/>
    </row>
    <row r="3" spans="1:5">
      <c r="A3" s="80"/>
      <c r="B3" s="80"/>
      <c r="C3" s="80"/>
      <c r="D3" s="80"/>
      <c r="E3" s="80"/>
    </row>
    <row r="4" spans="1:5" ht="20.100000000000001" customHeight="1">
      <c r="A4" s="187" t="s">
        <v>365</v>
      </c>
      <c r="B4" s="187" t="s">
        <v>277</v>
      </c>
      <c r="C4" s="187"/>
      <c r="D4" s="187"/>
      <c r="E4" s="187"/>
    </row>
    <row r="5" spans="1:5" ht="20.100000000000001" customHeight="1">
      <c r="A5" s="187"/>
      <c r="B5" s="81" t="s">
        <v>30</v>
      </c>
      <c r="C5" s="81" t="s">
        <v>32</v>
      </c>
      <c r="D5" s="81" t="s">
        <v>31</v>
      </c>
      <c r="E5" s="81" t="s">
        <v>276</v>
      </c>
    </row>
    <row r="6" spans="1:5" ht="20.100000000000001" customHeight="1">
      <c r="A6" s="70">
        <v>2018</v>
      </c>
      <c r="B6" s="66">
        <v>0.85322560000000003</v>
      </c>
      <c r="C6" s="66">
        <v>7.4695209999999998E-2</v>
      </c>
      <c r="D6" s="66">
        <v>5.3265260000000002E-2</v>
      </c>
      <c r="E6" s="66">
        <v>1.881387E-2</v>
      </c>
    </row>
    <row r="7" spans="1:5" ht="20.100000000000001" customHeight="1">
      <c r="A7" s="70">
        <v>2019</v>
      </c>
      <c r="B7" s="66">
        <v>0.8638074</v>
      </c>
      <c r="C7" s="66">
        <v>6.2067169999999998E-2</v>
      </c>
      <c r="D7" s="66">
        <v>5.5604210000000001E-2</v>
      </c>
      <c r="E7" s="66">
        <v>1.8521220000000001E-2</v>
      </c>
    </row>
    <row r="8" spans="1:5" ht="20.100000000000001" customHeight="1">
      <c r="A8" s="70">
        <v>2020</v>
      </c>
      <c r="B8" s="66">
        <v>0.86699999999999999</v>
      </c>
      <c r="C8" s="66">
        <v>5.5E-2</v>
      </c>
      <c r="D8" s="66">
        <v>5.8000000000000003E-2</v>
      </c>
      <c r="E8" s="66">
        <v>1.9E-2</v>
      </c>
    </row>
    <row r="9" spans="1:5" ht="20.100000000000001" customHeight="1">
      <c r="A9" s="70">
        <v>2021</v>
      </c>
      <c r="B9" s="66">
        <v>0.871</v>
      </c>
      <c r="C9" s="66">
        <v>0.05</v>
      </c>
      <c r="D9" s="66">
        <v>6.0999999999999999E-2</v>
      </c>
      <c r="E9" s="66">
        <v>1.7999999999999999E-2</v>
      </c>
    </row>
    <row r="10" spans="1:5" ht="20.100000000000001" customHeight="1">
      <c r="A10" s="18">
        <v>2022</v>
      </c>
      <c r="B10" s="67">
        <v>0.876</v>
      </c>
      <c r="C10" s="67">
        <v>4.7E-2</v>
      </c>
      <c r="D10" s="67">
        <v>0.06</v>
      </c>
      <c r="E10" s="67">
        <v>1.7000000000000001E-2</v>
      </c>
    </row>
    <row r="11" spans="1:5">
      <c r="A11" s="111" t="s">
        <v>37</v>
      </c>
    </row>
    <row r="12" spans="1:5">
      <c r="A12" s="112" t="s">
        <v>342</v>
      </c>
    </row>
    <row r="13" spans="1:5">
      <c r="A13" s="112" t="s">
        <v>343</v>
      </c>
    </row>
    <row r="14" spans="1:5">
      <c r="A14" s="112" t="s">
        <v>362</v>
      </c>
    </row>
    <row r="16" spans="1:5">
      <c r="B16" s="93"/>
      <c r="C16" s="93"/>
      <c r="D16" s="93"/>
      <c r="E16" s="93"/>
    </row>
    <row r="17" spans="1:5">
      <c r="A17" s="92"/>
      <c r="B17" s="93"/>
      <c r="C17" s="93"/>
      <c r="D17" s="93"/>
      <c r="E17" s="93"/>
    </row>
    <row r="18" spans="1:5">
      <c r="A18" s="92"/>
      <c r="B18" s="93"/>
      <c r="C18" s="93"/>
      <c r="D18" s="93"/>
      <c r="E18" s="93"/>
    </row>
    <row r="19" spans="1:5">
      <c r="A19" s="92"/>
      <c r="B19" s="93"/>
      <c r="C19" s="93"/>
      <c r="D19" s="93"/>
      <c r="E19" s="93"/>
    </row>
    <row r="20" spans="1:5">
      <c r="A20" s="92"/>
      <c r="B20" s="93"/>
      <c r="C20" s="93"/>
      <c r="D20" s="93"/>
      <c r="E20" s="93"/>
    </row>
    <row r="21" spans="1:5">
      <c r="A21" s="92"/>
      <c r="B21" s="120"/>
      <c r="C21" s="93"/>
      <c r="D21" s="93"/>
      <c r="E21" s="93"/>
    </row>
    <row r="22" spans="1:5">
      <c r="A22" s="92"/>
      <c r="B22" s="93"/>
      <c r="C22" s="93"/>
      <c r="D22" s="93"/>
      <c r="E22" s="93"/>
    </row>
    <row r="23" spans="1:5">
      <c r="A23" s="92"/>
      <c r="B23" s="93"/>
      <c r="C23" s="93"/>
      <c r="D23" s="93"/>
      <c r="E23" s="93"/>
    </row>
    <row r="24" spans="1:5">
      <c r="A24" s="92"/>
      <c r="B24" s="93"/>
      <c r="C24" s="93"/>
      <c r="D24" s="93"/>
      <c r="E24" s="93"/>
    </row>
    <row r="25" spans="1:5">
      <c r="A25" s="92"/>
      <c r="B25" s="93"/>
      <c r="C25" s="93"/>
      <c r="D25" s="93"/>
      <c r="E25" s="93"/>
    </row>
    <row r="26" spans="1:5">
      <c r="A26" s="92"/>
      <c r="B26" s="93"/>
      <c r="C26" s="93"/>
      <c r="D26" s="93"/>
      <c r="E26" s="93"/>
    </row>
    <row r="27" spans="1:5">
      <c r="A27" s="92"/>
      <c r="B27" s="93"/>
      <c r="C27" s="93"/>
      <c r="D27" s="93"/>
      <c r="E27" s="93"/>
    </row>
    <row r="28" spans="1:5">
      <c r="A28" s="92"/>
      <c r="B28" s="93"/>
      <c r="C28" s="93"/>
      <c r="D28" s="93"/>
      <c r="E28" s="93"/>
    </row>
    <row r="29" spans="1:5">
      <c r="A29" s="92"/>
      <c r="B29" s="93"/>
      <c r="C29" s="93"/>
      <c r="D29" s="93"/>
      <c r="E29" s="93"/>
    </row>
    <row r="30" spans="1:5">
      <c r="A30" s="92"/>
      <c r="B30" s="93"/>
      <c r="C30" s="93"/>
      <c r="D30" s="93"/>
      <c r="E30" s="93"/>
    </row>
    <row r="31" spans="1:5">
      <c r="A31" s="92"/>
      <c r="B31" s="93"/>
      <c r="C31" s="93"/>
      <c r="D31" s="93"/>
      <c r="E31" s="93"/>
    </row>
  </sheetData>
  <mergeCells count="2">
    <mergeCell ref="A4:A5"/>
    <mergeCell ref="B4:E4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9"/>
  <dimension ref="A1:Y27"/>
  <sheetViews>
    <sheetView workbookViewId="0"/>
  </sheetViews>
  <sheetFormatPr defaultRowHeight="16.5"/>
  <cols>
    <col min="1" max="1" width="10.625" customWidth="1"/>
    <col min="5" max="5" width="20.5" bestFit="1" customWidth="1"/>
  </cols>
  <sheetData>
    <row r="1" spans="1:25">
      <c r="A1" s="80" t="s">
        <v>534</v>
      </c>
      <c r="B1" s="80"/>
      <c r="C1" s="80"/>
      <c r="D1" s="80"/>
      <c r="E1" s="80"/>
    </row>
    <row r="2" spans="1:25">
      <c r="A2" s="80"/>
      <c r="B2" s="80"/>
      <c r="C2" s="80"/>
      <c r="D2" s="80"/>
      <c r="E2" s="80"/>
    </row>
    <row r="3" spans="1:25">
      <c r="A3" s="80"/>
      <c r="B3" s="80"/>
      <c r="C3" s="80"/>
      <c r="D3" s="80"/>
      <c r="E3" s="80"/>
    </row>
    <row r="4" spans="1:25" ht="20.100000000000001" customHeight="1">
      <c r="A4" s="81" t="s">
        <v>35</v>
      </c>
      <c r="B4" s="81" t="s">
        <v>30</v>
      </c>
      <c r="C4" s="81" t="s">
        <v>32</v>
      </c>
      <c r="D4" s="81" t="s">
        <v>31</v>
      </c>
      <c r="E4" s="81" t="s">
        <v>276</v>
      </c>
    </row>
    <row r="5" spans="1:25" ht="20.100000000000001" customHeight="1">
      <c r="A5" t="s">
        <v>197</v>
      </c>
      <c r="B5" s="2">
        <v>1</v>
      </c>
      <c r="C5" s="2">
        <v>0</v>
      </c>
      <c r="D5" s="2">
        <v>0</v>
      </c>
      <c r="E5" s="66">
        <v>0</v>
      </c>
      <c r="O5" s="24"/>
      <c r="P5" s="2"/>
      <c r="Q5" s="2"/>
      <c r="R5" s="2"/>
      <c r="S5" s="2"/>
      <c r="T5" s="24"/>
      <c r="U5" s="24"/>
      <c r="V5" s="24"/>
      <c r="W5" s="24"/>
      <c r="X5" s="24"/>
      <c r="Y5" s="24"/>
    </row>
    <row r="6" spans="1:25" ht="20.100000000000001" customHeight="1">
      <c r="A6" t="s">
        <v>192</v>
      </c>
      <c r="B6" s="2">
        <v>0.995</v>
      </c>
      <c r="C6" s="2">
        <v>0</v>
      </c>
      <c r="D6" s="2">
        <v>3.0000000000000001E-3</v>
      </c>
      <c r="E6" s="66">
        <v>2E-3</v>
      </c>
      <c r="O6" s="24"/>
      <c r="P6" s="2"/>
      <c r="Q6" s="2"/>
      <c r="R6" s="2"/>
      <c r="S6" s="2"/>
      <c r="T6" s="24"/>
      <c r="U6" s="24"/>
      <c r="V6" s="24"/>
      <c r="W6" s="24"/>
      <c r="X6" s="24"/>
      <c r="Y6" s="24"/>
    </row>
    <row r="7" spans="1:25" ht="20.100000000000001" customHeight="1">
      <c r="A7" t="s">
        <v>204</v>
      </c>
      <c r="B7" s="2">
        <v>0.99399999999999999</v>
      </c>
      <c r="C7" s="2">
        <v>0</v>
      </c>
      <c r="D7" s="2">
        <v>3.0000000000000001E-3</v>
      </c>
      <c r="E7" s="66">
        <v>3.0000000000000001E-3</v>
      </c>
      <c r="O7" s="24"/>
      <c r="P7" s="2"/>
      <c r="Q7" s="2"/>
      <c r="R7" s="2"/>
      <c r="S7" s="2"/>
      <c r="T7" s="24"/>
      <c r="U7" s="24"/>
      <c r="V7" s="24"/>
      <c r="W7" s="24"/>
      <c r="X7" s="24"/>
      <c r="Y7" s="24"/>
    </row>
    <row r="8" spans="1:25" ht="20.100000000000001" customHeight="1">
      <c r="A8" t="s">
        <v>194</v>
      </c>
      <c r="B8" s="2">
        <v>0.99</v>
      </c>
      <c r="C8" s="2">
        <v>6.0000000000000001E-3</v>
      </c>
      <c r="D8" s="2">
        <v>3.0000000000000001E-3</v>
      </c>
      <c r="E8" s="66">
        <v>0</v>
      </c>
      <c r="O8" s="24"/>
      <c r="P8" s="2"/>
      <c r="Q8" s="2"/>
      <c r="R8" s="2"/>
      <c r="S8" s="2"/>
      <c r="T8" s="24"/>
      <c r="U8" s="24"/>
      <c r="V8" s="24"/>
      <c r="W8" s="24"/>
      <c r="X8" s="24"/>
      <c r="Y8" s="24"/>
    </row>
    <row r="9" spans="1:25" ht="20.100000000000001" customHeight="1">
      <c r="A9" t="s">
        <v>181</v>
      </c>
      <c r="B9" s="2">
        <v>0.98599999999999999</v>
      </c>
      <c r="C9" s="2">
        <v>7.0000000000000001E-3</v>
      </c>
      <c r="D9" s="2">
        <v>5.0000000000000001E-3</v>
      </c>
      <c r="E9" s="66">
        <v>3.0000000000000001E-3</v>
      </c>
      <c r="O9" s="24"/>
      <c r="P9" s="2"/>
      <c r="Q9" s="2"/>
      <c r="R9" s="2"/>
      <c r="S9" s="2"/>
      <c r="T9" s="24"/>
      <c r="U9" s="24"/>
      <c r="V9" s="24"/>
      <c r="W9" s="24"/>
      <c r="X9" s="24"/>
      <c r="Y9" s="24"/>
    </row>
    <row r="10" spans="1:25" ht="20.100000000000001" customHeight="1">
      <c r="A10" t="s">
        <v>189</v>
      </c>
      <c r="B10" s="2">
        <v>0.98499999999999999</v>
      </c>
      <c r="C10" s="2">
        <v>4.0000000000000001E-3</v>
      </c>
      <c r="D10" s="2">
        <v>8.0000000000000002E-3</v>
      </c>
      <c r="E10" s="66">
        <v>3.0000000000000001E-3</v>
      </c>
      <c r="O10" s="24"/>
      <c r="P10" s="2"/>
      <c r="Q10" s="2"/>
      <c r="R10" s="2"/>
      <c r="S10" s="2"/>
      <c r="T10" s="24"/>
      <c r="U10" s="24"/>
      <c r="V10" s="24"/>
      <c r="W10" s="24"/>
      <c r="X10" s="24"/>
      <c r="Y10" s="24"/>
    </row>
    <row r="11" spans="1:25" ht="20.100000000000001" customHeight="1">
      <c r="A11" t="s">
        <v>182</v>
      </c>
      <c r="B11" s="2">
        <v>0.98299999999999998</v>
      </c>
      <c r="C11" s="2">
        <v>1.2E-2</v>
      </c>
      <c r="D11" s="2">
        <v>3.0000000000000001E-3</v>
      </c>
      <c r="E11" s="66">
        <v>2E-3</v>
      </c>
      <c r="O11" s="24"/>
      <c r="P11" s="2"/>
      <c r="Q11" s="2"/>
      <c r="R11" s="2"/>
      <c r="S11" s="2"/>
      <c r="T11" s="24"/>
      <c r="U11" s="24"/>
      <c r="V11" s="24"/>
      <c r="W11" s="24"/>
      <c r="X11" s="24"/>
      <c r="Y11" s="24"/>
    </row>
    <row r="12" spans="1:25" ht="20.100000000000001" customHeight="1">
      <c r="A12" t="s">
        <v>193</v>
      </c>
      <c r="B12" s="2">
        <v>0.98299999999999998</v>
      </c>
      <c r="C12" s="2">
        <v>8.0000000000000002E-3</v>
      </c>
      <c r="D12" s="2">
        <v>6.0000000000000001E-3</v>
      </c>
      <c r="E12" s="66">
        <v>4.0000000000000001E-3</v>
      </c>
      <c r="O12" s="24"/>
      <c r="P12" s="2"/>
      <c r="Q12" s="2"/>
      <c r="R12" s="2"/>
      <c r="S12" s="2"/>
      <c r="T12" s="24"/>
      <c r="U12" s="24"/>
      <c r="V12" s="24"/>
      <c r="W12" s="24"/>
      <c r="X12" s="24"/>
      <c r="Y12" s="24"/>
    </row>
    <row r="13" spans="1:25" ht="20.100000000000001" customHeight="1">
      <c r="A13" t="s">
        <v>180</v>
      </c>
      <c r="B13" s="2">
        <v>0.98199999999999998</v>
      </c>
      <c r="C13" s="2">
        <v>8.0000000000000002E-3</v>
      </c>
      <c r="D13" s="2">
        <v>7.0000000000000001E-3</v>
      </c>
      <c r="E13" s="66">
        <v>4.0000000000000001E-3</v>
      </c>
      <c r="O13" s="24"/>
      <c r="P13" s="2"/>
      <c r="Q13" s="2"/>
      <c r="R13" s="2"/>
      <c r="S13" s="2"/>
      <c r="T13" s="24"/>
      <c r="U13" s="24"/>
      <c r="V13" s="24"/>
      <c r="W13" s="24"/>
      <c r="X13" s="24"/>
      <c r="Y13" s="24"/>
    </row>
    <row r="14" spans="1:25" ht="20.100000000000001" customHeight="1">
      <c r="A14" t="s">
        <v>202</v>
      </c>
      <c r="B14" s="2">
        <v>0.98099999999999998</v>
      </c>
      <c r="C14" s="2">
        <v>1.9E-2</v>
      </c>
      <c r="D14" s="2">
        <v>0</v>
      </c>
      <c r="E14" s="66">
        <v>0</v>
      </c>
      <c r="O14" s="24"/>
      <c r="P14" s="2"/>
      <c r="Q14" s="2"/>
      <c r="R14" s="2"/>
      <c r="S14" s="2"/>
      <c r="T14" s="24"/>
      <c r="U14" s="24"/>
      <c r="V14" s="24"/>
      <c r="W14" s="24"/>
      <c r="X14" s="24"/>
      <c r="Y14" s="24"/>
    </row>
    <row r="15" spans="1:25" ht="20.100000000000001" customHeight="1">
      <c r="A15" t="s">
        <v>195</v>
      </c>
      <c r="B15" s="2">
        <v>0.96599999999999997</v>
      </c>
      <c r="C15" s="2">
        <v>4.0000000000000001E-3</v>
      </c>
      <c r="D15" s="2">
        <v>7.0000000000000001E-3</v>
      </c>
      <c r="E15" s="66">
        <v>2.1999999999999999E-2</v>
      </c>
      <c r="O15" s="24"/>
      <c r="P15" s="2"/>
      <c r="Q15" s="2"/>
      <c r="R15" s="2"/>
      <c r="S15" s="2"/>
      <c r="T15" s="24"/>
      <c r="U15" s="24"/>
      <c r="V15" s="24"/>
      <c r="W15" s="24"/>
      <c r="X15" s="24"/>
      <c r="Y15" s="24"/>
    </row>
    <row r="16" spans="1:25" ht="20.100000000000001" customHeight="1">
      <c r="A16" t="s">
        <v>280</v>
      </c>
      <c r="B16" s="2">
        <v>0.95499999999999996</v>
      </c>
      <c r="C16" s="2">
        <v>4.4999999999999998E-2</v>
      </c>
      <c r="D16" s="2">
        <v>0</v>
      </c>
      <c r="E16" s="66">
        <v>0</v>
      </c>
      <c r="O16" s="24"/>
      <c r="P16" s="2"/>
      <c r="Q16" s="2"/>
      <c r="R16" s="2"/>
      <c r="S16" s="2"/>
      <c r="T16" s="24"/>
      <c r="U16" s="24"/>
      <c r="V16" s="24"/>
      <c r="W16" s="24"/>
      <c r="X16" s="24"/>
      <c r="Y16" s="24"/>
    </row>
    <row r="17" spans="1:25" ht="20.100000000000001" customHeight="1">
      <c r="A17" t="s">
        <v>281</v>
      </c>
      <c r="B17" s="2">
        <v>0.95499999999999996</v>
      </c>
      <c r="C17" s="2">
        <v>4.4999999999999998E-2</v>
      </c>
      <c r="D17" s="2">
        <v>0</v>
      </c>
      <c r="E17" s="66">
        <v>0</v>
      </c>
      <c r="O17" s="24"/>
      <c r="P17" s="2"/>
      <c r="Q17" s="2"/>
      <c r="R17" s="2"/>
      <c r="S17" s="2"/>
      <c r="T17" s="24"/>
      <c r="U17" s="24"/>
      <c r="V17" s="24"/>
      <c r="W17" s="24"/>
      <c r="X17" s="24"/>
      <c r="Y17" s="24"/>
    </row>
    <row r="18" spans="1:25" ht="20.100000000000001" customHeight="1">
      <c r="A18" t="s">
        <v>269</v>
      </c>
      <c r="B18" s="2">
        <v>0.95499999999999996</v>
      </c>
      <c r="C18" s="2">
        <v>2.1999999999999999E-2</v>
      </c>
      <c r="D18" s="2">
        <v>2.1999999999999999E-2</v>
      </c>
      <c r="E18" s="66">
        <v>0</v>
      </c>
      <c r="O18" s="24"/>
      <c r="P18" s="2"/>
      <c r="Q18" s="2"/>
      <c r="R18" s="2"/>
      <c r="S18" s="2"/>
      <c r="T18" s="24"/>
      <c r="U18" s="24"/>
      <c r="V18" s="24"/>
      <c r="W18" s="24"/>
      <c r="X18" s="24"/>
      <c r="Y18" s="24"/>
    </row>
    <row r="19" spans="1:25" ht="20.100000000000001" customHeight="1">
      <c r="A19" t="s">
        <v>270</v>
      </c>
      <c r="B19" s="2">
        <v>0.93700000000000006</v>
      </c>
      <c r="C19" s="2">
        <v>0</v>
      </c>
      <c r="D19" s="2">
        <v>6.3E-2</v>
      </c>
      <c r="E19" s="66">
        <v>0</v>
      </c>
      <c r="O19" s="24"/>
      <c r="P19" s="2"/>
      <c r="Q19" s="2"/>
      <c r="R19" s="2"/>
      <c r="S19" s="2"/>
      <c r="T19" s="24"/>
      <c r="U19" s="24"/>
      <c r="V19" s="24"/>
      <c r="W19" s="24"/>
      <c r="X19" s="24"/>
      <c r="Y19" s="24"/>
    </row>
    <row r="20" spans="1:25" ht="20.100000000000001" customHeight="1">
      <c r="A20" t="s">
        <v>278</v>
      </c>
      <c r="B20" s="2">
        <v>0.93500000000000005</v>
      </c>
      <c r="C20" s="2">
        <v>0</v>
      </c>
      <c r="D20" s="2">
        <v>6.5000000000000002E-2</v>
      </c>
      <c r="E20" s="66">
        <v>0</v>
      </c>
      <c r="O20" s="24"/>
      <c r="P20" s="2"/>
      <c r="Q20" s="2"/>
      <c r="R20" s="2"/>
      <c r="S20" s="2"/>
      <c r="T20" s="24"/>
      <c r="U20" s="24"/>
      <c r="V20" s="24"/>
      <c r="W20" s="24"/>
      <c r="X20" s="24"/>
      <c r="Y20" s="24"/>
    </row>
    <row r="21" spans="1:25" ht="20.100000000000001" customHeight="1">
      <c r="A21" t="s">
        <v>184</v>
      </c>
      <c r="B21" s="2">
        <v>0.92700000000000005</v>
      </c>
      <c r="C21" s="2">
        <v>1.4E-2</v>
      </c>
      <c r="D21" s="2">
        <v>5.0000000000000001E-3</v>
      </c>
      <c r="E21" s="66">
        <v>5.2999999999999999E-2</v>
      </c>
      <c r="O21" s="24"/>
      <c r="P21" s="2"/>
      <c r="Q21" s="2"/>
      <c r="R21" s="2"/>
      <c r="S21" s="2"/>
      <c r="T21" s="24"/>
      <c r="U21" s="24"/>
      <c r="V21" s="24"/>
      <c r="W21" s="24"/>
      <c r="X21" s="24"/>
      <c r="Y21" s="24"/>
    </row>
    <row r="22" spans="1:25" ht="20.100000000000001" customHeight="1">
      <c r="A22" t="s">
        <v>282</v>
      </c>
      <c r="B22" s="2">
        <v>0.92200000000000004</v>
      </c>
      <c r="C22" s="2">
        <v>4.2999999999999997E-2</v>
      </c>
      <c r="D22" s="2">
        <v>3.4000000000000002E-2</v>
      </c>
      <c r="E22" s="66">
        <v>0</v>
      </c>
      <c r="O22" s="24"/>
      <c r="P22" s="2"/>
      <c r="Q22" s="2"/>
      <c r="R22" s="2"/>
      <c r="S22" s="2"/>
      <c r="T22" s="24"/>
      <c r="U22" s="24"/>
      <c r="V22" s="24"/>
      <c r="W22" s="24"/>
      <c r="X22" s="24"/>
      <c r="Y22" s="24"/>
    </row>
    <row r="23" spans="1:25" ht="20.100000000000001" customHeight="1">
      <c r="A23" t="s">
        <v>183</v>
      </c>
      <c r="B23" s="2">
        <v>0.83</v>
      </c>
      <c r="C23" s="2">
        <v>7.3999999999999996E-2</v>
      </c>
      <c r="D23" s="2">
        <v>9.6000000000000002E-2</v>
      </c>
      <c r="E23" s="66">
        <v>0</v>
      </c>
      <c r="O23" s="24"/>
      <c r="P23" s="2"/>
      <c r="Q23" s="2"/>
      <c r="R23" s="2"/>
      <c r="S23" s="2"/>
      <c r="T23" s="24"/>
      <c r="U23" s="24"/>
      <c r="V23" s="24"/>
      <c r="W23" s="24"/>
      <c r="X23" s="24"/>
      <c r="Y23" s="24"/>
    </row>
    <row r="24" spans="1:25" ht="20.100000000000001" customHeight="1">
      <c r="A24" s="11" t="s">
        <v>179</v>
      </c>
      <c r="B24" s="12">
        <v>0.77600000000000002</v>
      </c>
      <c r="C24" s="12">
        <v>8.8999999999999996E-2</v>
      </c>
      <c r="D24" s="12">
        <v>9.5000000000000001E-2</v>
      </c>
      <c r="E24" s="67">
        <v>4.1000000000000002E-2</v>
      </c>
      <c r="O24" s="24"/>
      <c r="T24" s="24"/>
      <c r="U24" s="24"/>
      <c r="V24" s="24"/>
      <c r="W24" s="24"/>
      <c r="X24" s="24"/>
    </row>
    <row r="25" spans="1:25">
      <c r="A25" s="111" t="s">
        <v>37</v>
      </c>
    </row>
    <row r="26" spans="1:25">
      <c r="A26" s="112" t="s">
        <v>340</v>
      </c>
    </row>
    <row r="27" spans="1:25">
      <c r="A27" s="112" t="s">
        <v>361</v>
      </c>
    </row>
  </sheetData>
  <phoneticPr fontId="2" type="noConversion"/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0">
    <pageSetUpPr fitToPage="1"/>
  </sheetPr>
  <dimension ref="A1:U29"/>
  <sheetViews>
    <sheetView workbookViewId="0"/>
  </sheetViews>
  <sheetFormatPr defaultRowHeight="16.5"/>
  <cols>
    <col min="1" max="1" width="10.625" customWidth="1"/>
    <col min="2" max="2" width="47.625" customWidth="1"/>
    <col min="5" max="5" width="20.5" bestFit="1" customWidth="1"/>
    <col min="11" max="11" width="9" style="100"/>
    <col min="12" max="12" width="19.875" style="100" customWidth="1"/>
    <col min="13" max="16" width="9" style="100"/>
    <col min="17" max="17" width="15.75" style="100" customWidth="1"/>
  </cols>
  <sheetData>
    <row r="1" spans="1:21">
      <c r="A1" s="80" t="s">
        <v>536</v>
      </c>
      <c r="B1" s="80"/>
      <c r="C1" s="80"/>
      <c r="D1" s="80"/>
      <c r="E1" s="80"/>
    </row>
    <row r="2" spans="1:21">
      <c r="A2" s="80"/>
      <c r="B2" s="80"/>
      <c r="C2" s="80"/>
      <c r="D2" s="80"/>
      <c r="E2" s="80"/>
    </row>
    <row r="3" spans="1:21">
      <c r="A3" s="80"/>
      <c r="B3" s="80"/>
      <c r="C3" s="80"/>
      <c r="D3" s="80"/>
      <c r="E3" s="80"/>
    </row>
    <row r="4" spans="1:21" ht="20.100000000000001" customHeight="1">
      <c r="A4" s="115" t="s">
        <v>35</v>
      </c>
      <c r="B4" s="115" t="s">
        <v>30</v>
      </c>
      <c r="K4"/>
      <c r="L4"/>
      <c r="M4"/>
      <c r="N4"/>
      <c r="O4"/>
      <c r="P4"/>
      <c r="Q4"/>
    </row>
    <row r="5" spans="1:21" ht="20.100000000000001" customHeight="1">
      <c r="A5" s="9" t="s">
        <v>202</v>
      </c>
      <c r="B5" s="99">
        <v>0.98</v>
      </c>
      <c r="K5"/>
      <c r="L5"/>
      <c r="M5"/>
      <c r="N5"/>
      <c r="O5"/>
      <c r="P5"/>
      <c r="Q5"/>
      <c r="S5" s="24"/>
      <c r="T5" s="24"/>
      <c r="U5" s="24"/>
    </row>
    <row r="6" spans="1:21" ht="20.100000000000001" customHeight="1">
      <c r="A6" s="9" t="s">
        <v>270</v>
      </c>
      <c r="B6" s="99">
        <v>0.96399999999999997</v>
      </c>
      <c r="K6"/>
      <c r="L6"/>
      <c r="M6"/>
      <c r="N6"/>
      <c r="O6"/>
      <c r="P6"/>
      <c r="Q6"/>
      <c r="S6" s="24"/>
      <c r="T6" s="24"/>
      <c r="U6" s="24"/>
    </row>
    <row r="7" spans="1:21" ht="20.100000000000001" customHeight="1">
      <c r="A7" s="9" t="s">
        <v>189</v>
      </c>
      <c r="B7" s="99">
        <v>0.96099999999999997</v>
      </c>
      <c r="K7"/>
      <c r="L7"/>
      <c r="M7"/>
      <c r="N7"/>
      <c r="O7"/>
      <c r="P7"/>
      <c r="Q7"/>
      <c r="S7" s="24"/>
      <c r="T7" s="24"/>
      <c r="U7" s="24"/>
    </row>
    <row r="8" spans="1:21" ht="20.100000000000001" customHeight="1">
      <c r="A8" s="9" t="s">
        <v>204</v>
      </c>
      <c r="B8" s="99">
        <v>0.94199999999999995</v>
      </c>
      <c r="K8"/>
      <c r="L8"/>
      <c r="M8"/>
      <c r="N8"/>
      <c r="O8"/>
      <c r="P8"/>
      <c r="Q8"/>
      <c r="S8" s="24"/>
      <c r="T8" s="24"/>
      <c r="U8" s="24"/>
    </row>
    <row r="9" spans="1:21" ht="20.100000000000001" customHeight="1">
      <c r="A9" s="9" t="s">
        <v>192</v>
      </c>
      <c r="B9" s="99">
        <v>0.94099999999999995</v>
      </c>
      <c r="K9"/>
      <c r="L9"/>
      <c r="M9"/>
      <c r="N9"/>
      <c r="O9"/>
      <c r="P9"/>
      <c r="Q9"/>
      <c r="S9" s="24"/>
      <c r="T9" s="24"/>
      <c r="U9" s="24"/>
    </row>
    <row r="10" spans="1:21" ht="20.100000000000001" customHeight="1">
      <c r="A10" s="9" t="s">
        <v>279</v>
      </c>
      <c r="B10" s="99">
        <v>0.92200000000000004</v>
      </c>
      <c r="K10"/>
      <c r="L10"/>
      <c r="M10"/>
      <c r="N10"/>
      <c r="O10"/>
      <c r="P10"/>
      <c r="Q10"/>
      <c r="S10" s="24"/>
      <c r="T10" s="24"/>
      <c r="U10" s="24"/>
    </row>
    <row r="11" spans="1:21" ht="20.100000000000001" customHeight="1">
      <c r="A11" s="9" t="s">
        <v>184</v>
      </c>
      <c r="B11" s="99">
        <v>0.90700000000000003</v>
      </c>
      <c r="K11"/>
      <c r="L11"/>
      <c r="M11"/>
      <c r="N11"/>
      <c r="O11"/>
      <c r="P11"/>
      <c r="Q11"/>
      <c r="S11" s="24"/>
      <c r="T11" s="24"/>
      <c r="U11" s="24"/>
    </row>
    <row r="12" spans="1:21" ht="20.100000000000001" customHeight="1">
      <c r="A12" s="9" t="s">
        <v>181</v>
      </c>
      <c r="B12" s="99">
        <v>0.88200000000000001</v>
      </c>
      <c r="K12"/>
      <c r="L12"/>
      <c r="M12"/>
      <c r="N12"/>
      <c r="O12"/>
      <c r="P12"/>
      <c r="Q12"/>
      <c r="S12" s="24"/>
      <c r="T12" s="24"/>
      <c r="U12" s="24"/>
    </row>
    <row r="13" spans="1:21" ht="20.100000000000001" customHeight="1">
      <c r="A13" s="9" t="s">
        <v>194</v>
      </c>
      <c r="B13" s="99">
        <v>0.874</v>
      </c>
      <c r="K13"/>
      <c r="L13"/>
      <c r="M13"/>
      <c r="N13"/>
      <c r="O13"/>
      <c r="P13"/>
      <c r="Q13"/>
      <c r="S13" s="24"/>
      <c r="T13" s="24"/>
      <c r="U13" s="24"/>
    </row>
    <row r="14" spans="1:21" ht="20.100000000000001" customHeight="1">
      <c r="A14" s="9" t="s">
        <v>180</v>
      </c>
      <c r="B14" s="99">
        <v>0.86299999999999999</v>
      </c>
      <c r="K14"/>
      <c r="L14"/>
      <c r="M14"/>
      <c r="N14"/>
      <c r="O14"/>
      <c r="P14"/>
      <c r="Q14"/>
      <c r="S14" s="24"/>
      <c r="T14" s="24"/>
      <c r="U14" s="24"/>
    </row>
    <row r="15" spans="1:21" ht="20.100000000000001" customHeight="1">
      <c r="A15" s="9" t="s">
        <v>195</v>
      </c>
      <c r="B15" s="99">
        <v>0.85899999999999999</v>
      </c>
      <c r="K15"/>
      <c r="L15"/>
      <c r="M15"/>
      <c r="N15"/>
      <c r="O15"/>
      <c r="P15"/>
      <c r="Q15"/>
      <c r="S15" s="24"/>
      <c r="T15" s="24"/>
      <c r="U15" s="24"/>
    </row>
    <row r="16" spans="1:21" ht="20.100000000000001" customHeight="1">
      <c r="A16" s="9" t="s">
        <v>281</v>
      </c>
      <c r="B16" s="99">
        <v>0.83</v>
      </c>
      <c r="K16"/>
      <c r="L16"/>
      <c r="M16"/>
      <c r="N16"/>
      <c r="O16"/>
      <c r="P16"/>
      <c r="Q16"/>
      <c r="S16" s="24"/>
      <c r="T16" s="24"/>
      <c r="U16" s="24"/>
    </row>
    <row r="17" spans="1:21" ht="20.100000000000001" customHeight="1">
      <c r="A17" s="9" t="s">
        <v>182</v>
      </c>
      <c r="B17" s="99">
        <v>0.82099999999999995</v>
      </c>
      <c r="K17"/>
      <c r="L17"/>
      <c r="M17"/>
      <c r="N17"/>
      <c r="O17"/>
      <c r="P17"/>
      <c r="Q17"/>
      <c r="S17" s="24"/>
      <c r="T17" s="24"/>
      <c r="U17" s="24"/>
    </row>
    <row r="18" spans="1:21" ht="20.100000000000001" customHeight="1">
      <c r="A18" s="9" t="s">
        <v>282</v>
      </c>
      <c r="B18" s="99">
        <v>0.79700000000000004</v>
      </c>
      <c r="K18"/>
      <c r="L18"/>
      <c r="M18"/>
      <c r="N18"/>
      <c r="O18"/>
      <c r="P18"/>
      <c r="Q18"/>
      <c r="S18" s="24"/>
      <c r="T18" s="24"/>
      <c r="U18" s="24"/>
    </row>
    <row r="19" spans="1:21" ht="20.100000000000001" customHeight="1">
      <c r="A19" s="9" t="s">
        <v>280</v>
      </c>
      <c r="B19" s="99">
        <v>0.76500000000000001</v>
      </c>
      <c r="K19"/>
      <c r="L19"/>
      <c r="M19"/>
      <c r="N19"/>
      <c r="O19"/>
      <c r="P19"/>
      <c r="Q19"/>
      <c r="S19" s="24"/>
      <c r="T19" s="24"/>
      <c r="U19" s="24"/>
    </row>
    <row r="20" spans="1:21" ht="20.100000000000001" customHeight="1">
      <c r="A20" s="9" t="s">
        <v>193</v>
      </c>
      <c r="B20" s="99">
        <v>0.75700000000000001</v>
      </c>
      <c r="K20"/>
      <c r="L20"/>
      <c r="M20"/>
      <c r="N20"/>
      <c r="O20"/>
      <c r="P20"/>
      <c r="Q20"/>
      <c r="S20" s="24"/>
      <c r="T20" s="24"/>
      <c r="U20" s="24"/>
    </row>
    <row r="21" spans="1:21" ht="20.100000000000001" customHeight="1">
      <c r="A21" s="9" t="s">
        <v>301</v>
      </c>
      <c r="B21" s="99">
        <v>0.753</v>
      </c>
      <c r="K21"/>
      <c r="L21"/>
      <c r="M21"/>
      <c r="N21"/>
      <c r="O21"/>
      <c r="P21"/>
      <c r="Q21"/>
      <c r="S21" s="24"/>
      <c r="T21" s="24"/>
      <c r="U21" s="24"/>
    </row>
    <row r="22" spans="1:21" ht="20.100000000000001" customHeight="1">
      <c r="A22" s="9" t="s">
        <v>314</v>
      </c>
      <c r="B22" s="99">
        <v>0.60299999999999998</v>
      </c>
      <c r="K22"/>
      <c r="L22"/>
      <c r="M22"/>
      <c r="N22"/>
      <c r="O22"/>
      <c r="P22"/>
      <c r="Q22"/>
      <c r="S22" s="24"/>
      <c r="T22" s="24"/>
      <c r="U22" s="24"/>
    </row>
    <row r="23" spans="1:21" ht="20.100000000000001" customHeight="1">
      <c r="A23" s="9" t="s">
        <v>302</v>
      </c>
      <c r="B23" s="99">
        <v>0.58599999999999997</v>
      </c>
      <c r="K23"/>
      <c r="L23"/>
      <c r="M23"/>
      <c r="N23"/>
      <c r="O23"/>
      <c r="P23"/>
      <c r="Q23"/>
      <c r="S23" s="24"/>
      <c r="T23" s="24"/>
      <c r="U23" s="24"/>
    </row>
    <row r="24" spans="1:21" ht="20.100000000000001" customHeight="1">
      <c r="A24" s="11" t="s">
        <v>300</v>
      </c>
      <c r="B24" s="67">
        <v>0.56399999999999995</v>
      </c>
      <c r="K24"/>
      <c r="L24"/>
      <c r="M24"/>
      <c r="N24"/>
      <c r="O24"/>
      <c r="P24"/>
      <c r="Q24"/>
      <c r="S24" s="24"/>
      <c r="T24" s="24"/>
      <c r="U24" s="24"/>
    </row>
    <row r="25" spans="1:21">
      <c r="A25" s="111" t="s">
        <v>37</v>
      </c>
      <c r="K25"/>
      <c r="L25"/>
      <c r="M25"/>
      <c r="N25"/>
      <c r="O25"/>
      <c r="P25"/>
      <c r="Q25"/>
    </row>
    <row r="26" spans="1:21">
      <c r="A26" s="112" t="s">
        <v>342</v>
      </c>
    </row>
    <row r="27" spans="1:21">
      <c r="A27" s="112" t="s">
        <v>343</v>
      </c>
      <c r="K27" s="101"/>
      <c r="R27" s="24"/>
      <c r="S27" s="24"/>
      <c r="T27" s="24"/>
    </row>
    <row r="28" spans="1:21">
      <c r="A28" s="112" t="s">
        <v>363</v>
      </c>
    </row>
    <row r="29" spans="1:21">
      <c r="A29" s="112" t="s">
        <v>364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1">
    <pageSetUpPr fitToPage="1"/>
  </sheetPr>
  <dimension ref="A1:I56"/>
  <sheetViews>
    <sheetView workbookViewId="0"/>
  </sheetViews>
  <sheetFormatPr defaultRowHeight="16.5"/>
  <cols>
    <col min="3" max="3" width="40.625" customWidth="1"/>
    <col min="4" max="4" width="60.625" customWidth="1"/>
    <col min="5" max="8" width="10.625" customWidth="1"/>
    <col min="18" max="18" width="27.25" bestFit="1" customWidth="1"/>
  </cols>
  <sheetData>
    <row r="1" spans="1:9">
      <c r="A1" s="80" t="s">
        <v>537</v>
      </c>
      <c r="B1" s="80"/>
      <c r="C1" s="80"/>
      <c r="D1" s="80"/>
      <c r="E1" s="80"/>
      <c r="F1" s="80"/>
      <c r="G1" s="80"/>
      <c r="H1" s="80"/>
    </row>
    <row r="2" spans="1:9">
      <c r="A2" s="80"/>
      <c r="B2" s="80"/>
      <c r="C2" s="80"/>
      <c r="D2" s="80"/>
      <c r="E2" s="80"/>
      <c r="F2" s="80"/>
      <c r="G2" s="80"/>
      <c r="H2" s="80"/>
    </row>
    <row r="3" spans="1:9">
      <c r="A3" s="80"/>
      <c r="B3" s="80"/>
      <c r="C3" s="80"/>
      <c r="D3" s="80"/>
      <c r="E3" s="80"/>
      <c r="F3" s="80"/>
      <c r="G3" s="80"/>
      <c r="H3" s="80"/>
    </row>
    <row r="4" spans="1:9" ht="20.100000000000001" customHeight="1">
      <c r="A4" s="191" t="s">
        <v>39</v>
      </c>
      <c r="B4" s="191" t="s">
        <v>462</v>
      </c>
      <c r="C4" s="190" t="s">
        <v>33</v>
      </c>
      <c r="D4" s="190" t="s">
        <v>34</v>
      </c>
      <c r="E4" s="190" t="s">
        <v>4</v>
      </c>
      <c r="F4" s="187" t="s">
        <v>1</v>
      </c>
      <c r="G4" s="187"/>
      <c r="H4" s="187"/>
    </row>
    <row r="5" spans="1:9" ht="20.100000000000001" customHeight="1">
      <c r="A5" s="192"/>
      <c r="B5" s="192"/>
      <c r="C5" s="187"/>
      <c r="D5" s="187"/>
      <c r="E5" s="187"/>
      <c r="F5" s="155">
        <v>2020</v>
      </c>
      <c r="G5" s="155">
        <v>2021</v>
      </c>
      <c r="H5" s="155">
        <v>2022</v>
      </c>
    </row>
    <row r="6" spans="1:9" ht="20.100000000000001" customHeight="1">
      <c r="A6" s="16">
        <v>1</v>
      </c>
      <c r="B6" s="16">
        <v>0</v>
      </c>
      <c r="C6" s="7" t="s">
        <v>40</v>
      </c>
      <c r="D6" s="59" t="s">
        <v>41</v>
      </c>
      <c r="E6" s="160" t="s">
        <v>495</v>
      </c>
      <c r="F6" s="13">
        <v>1096</v>
      </c>
      <c r="G6" s="13">
        <v>1950</v>
      </c>
      <c r="H6" s="13">
        <v>1534</v>
      </c>
      <c r="I6" s="2"/>
    </row>
    <row r="7" spans="1:9" ht="20.100000000000001" customHeight="1">
      <c r="A7" s="17">
        <v>2</v>
      </c>
      <c r="B7" s="17">
        <v>1</v>
      </c>
      <c r="C7" s="9" t="s">
        <v>43</v>
      </c>
      <c r="D7" s="21" t="s">
        <v>44</v>
      </c>
      <c r="E7" s="17" t="s">
        <v>180</v>
      </c>
      <c r="F7" s="14">
        <v>615</v>
      </c>
      <c r="G7" s="14">
        <v>758</v>
      </c>
      <c r="H7" s="14">
        <v>847</v>
      </c>
      <c r="I7" s="2"/>
    </row>
    <row r="8" spans="1:9" ht="20.100000000000001" customHeight="1">
      <c r="A8" s="17">
        <v>3</v>
      </c>
      <c r="B8" s="17">
        <v>-1</v>
      </c>
      <c r="C8" s="9" t="s">
        <v>57</v>
      </c>
      <c r="D8" s="21" t="s">
        <v>42</v>
      </c>
      <c r="E8" s="17" t="s">
        <v>180</v>
      </c>
      <c r="F8" s="14">
        <v>720</v>
      </c>
      <c r="G8" s="14">
        <v>845</v>
      </c>
      <c r="H8" s="14">
        <v>763</v>
      </c>
      <c r="I8" s="2"/>
    </row>
    <row r="9" spans="1:9" ht="20.100000000000001" customHeight="1">
      <c r="A9" s="17">
        <v>4</v>
      </c>
      <c r="B9" s="17">
        <v>1</v>
      </c>
      <c r="C9" s="9" t="s">
        <v>209</v>
      </c>
      <c r="D9" s="21" t="s">
        <v>210</v>
      </c>
      <c r="E9" s="17" t="s">
        <v>182</v>
      </c>
      <c r="F9" s="14">
        <v>247</v>
      </c>
      <c r="G9" s="14">
        <v>510</v>
      </c>
      <c r="H9" s="14">
        <v>666</v>
      </c>
      <c r="I9" s="2"/>
    </row>
    <row r="10" spans="1:9" ht="20.100000000000001" customHeight="1">
      <c r="A10" s="17">
        <v>5</v>
      </c>
      <c r="B10" s="17">
        <v>1</v>
      </c>
      <c r="C10" s="9" t="s">
        <v>47</v>
      </c>
      <c r="D10" s="21" t="s">
        <v>48</v>
      </c>
      <c r="E10" s="17" t="s">
        <v>189</v>
      </c>
      <c r="F10" s="14">
        <v>435</v>
      </c>
      <c r="G10" s="14">
        <v>463</v>
      </c>
      <c r="H10" s="14">
        <v>486</v>
      </c>
      <c r="I10" s="2"/>
    </row>
    <row r="11" spans="1:9" ht="20.100000000000001" customHeight="1">
      <c r="A11" s="17">
        <v>6</v>
      </c>
      <c r="B11" s="17">
        <v>1</v>
      </c>
      <c r="C11" s="9" t="s">
        <v>45</v>
      </c>
      <c r="D11" s="21" t="s">
        <v>46</v>
      </c>
      <c r="E11" s="161" t="s">
        <v>494</v>
      </c>
      <c r="F11" s="14">
        <v>439</v>
      </c>
      <c r="G11" s="14">
        <v>460</v>
      </c>
      <c r="H11" s="14">
        <v>479</v>
      </c>
      <c r="I11" s="2"/>
    </row>
    <row r="12" spans="1:9" ht="20.100000000000001" customHeight="1">
      <c r="A12" s="17">
        <v>7</v>
      </c>
      <c r="B12" s="17">
        <v>-3</v>
      </c>
      <c r="C12" s="9" t="s">
        <v>51</v>
      </c>
      <c r="D12" s="21" t="s">
        <v>52</v>
      </c>
      <c r="E12" s="17" t="s">
        <v>189</v>
      </c>
      <c r="F12" s="14">
        <v>461</v>
      </c>
      <c r="G12" s="14">
        <v>529</v>
      </c>
      <c r="H12" s="14">
        <v>445</v>
      </c>
      <c r="I12" s="2"/>
    </row>
    <row r="13" spans="1:9" ht="20.100000000000001" customHeight="1">
      <c r="A13" s="17">
        <v>8</v>
      </c>
      <c r="B13" s="17">
        <v>0</v>
      </c>
      <c r="C13" s="9" t="s">
        <v>304</v>
      </c>
      <c r="D13" s="21" t="s">
        <v>207</v>
      </c>
      <c r="E13" s="17" t="s">
        <v>189</v>
      </c>
      <c r="F13" s="14">
        <v>337</v>
      </c>
      <c r="G13" s="14">
        <v>457</v>
      </c>
      <c r="H13" s="14">
        <v>436</v>
      </c>
      <c r="I13" s="2"/>
    </row>
    <row r="14" spans="1:9" ht="20.100000000000001" customHeight="1">
      <c r="A14" s="17">
        <v>9</v>
      </c>
      <c r="B14" s="17">
        <v>6</v>
      </c>
      <c r="C14" s="9" t="s">
        <v>371</v>
      </c>
      <c r="D14" s="21" t="s">
        <v>372</v>
      </c>
      <c r="E14" s="161" t="s">
        <v>494</v>
      </c>
      <c r="F14" s="14">
        <v>322</v>
      </c>
      <c r="G14" s="14">
        <v>249</v>
      </c>
      <c r="H14" s="14">
        <v>409</v>
      </c>
      <c r="I14" s="2"/>
    </row>
    <row r="15" spans="1:9" ht="20.100000000000001" customHeight="1">
      <c r="A15" s="18">
        <v>10</v>
      </c>
      <c r="B15" s="18">
        <v>1</v>
      </c>
      <c r="C15" s="11" t="s">
        <v>211</v>
      </c>
      <c r="D15" s="60" t="s">
        <v>212</v>
      </c>
      <c r="E15" s="162" t="s">
        <v>494</v>
      </c>
      <c r="F15" s="15">
        <v>134</v>
      </c>
      <c r="G15" s="15">
        <v>290</v>
      </c>
      <c r="H15" s="15">
        <v>371</v>
      </c>
      <c r="I15" s="2"/>
    </row>
    <row r="16" spans="1:9" ht="20.100000000000001" customHeight="1">
      <c r="A16" s="111" t="s">
        <v>37</v>
      </c>
      <c r="I16" s="2"/>
    </row>
    <row r="17" spans="1:9" ht="20.100000000000001" customHeight="1">
      <c r="A17" s="112" t="s">
        <v>38</v>
      </c>
      <c r="F17" s="1"/>
      <c r="I17" s="2"/>
    </row>
    <row r="18" spans="1:9" ht="20.100000000000001" customHeight="1">
      <c r="A18" s="112" t="s">
        <v>492</v>
      </c>
      <c r="I18" s="2"/>
    </row>
    <row r="19" spans="1:9" ht="20.100000000000001" customHeight="1"/>
    <row r="20" spans="1:9" ht="20.100000000000001" customHeight="1"/>
    <row r="21" spans="1:9" ht="20.100000000000001" customHeight="1"/>
    <row r="22" spans="1:9" ht="20.100000000000001" customHeight="1"/>
    <row r="23" spans="1:9" ht="20.100000000000001" customHeight="1"/>
    <row r="24" spans="1:9" ht="20.100000000000001" customHeight="1"/>
    <row r="25" spans="1:9" ht="20.100000000000001" customHeight="1"/>
    <row r="26" spans="1:9" ht="20.100000000000001" customHeight="1"/>
    <row r="27" spans="1:9" ht="20.100000000000001" customHeight="1"/>
    <row r="28" spans="1:9" ht="20.100000000000001" customHeight="1"/>
    <row r="29" spans="1:9" ht="20.100000000000001" customHeight="1"/>
    <row r="30" spans="1:9" ht="20.100000000000001" customHeight="1"/>
    <row r="31" spans="1:9" ht="20.100000000000001" customHeight="1"/>
    <row r="32" spans="1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</sheetData>
  <mergeCells count="6">
    <mergeCell ref="C4:C5"/>
    <mergeCell ref="F4:H4"/>
    <mergeCell ref="D4:D5"/>
    <mergeCell ref="E4:E5"/>
    <mergeCell ref="A4:A5"/>
    <mergeCell ref="B4:B5"/>
  </mergeCells>
  <phoneticPr fontId="2" type="noConversion"/>
  <pageMargins left="0.7" right="0.7" top="0.75" bottom="0.75" header="0.3" footer="0.3"/>
  <pageSetup paperSize="9" scale="79" fitToHeight="0" orientation="landscape" horizontalDpi="4294967295" verticalDpi="4294967295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2">
    <pageSetUpPr fitToPage="1"/>
  </sheetPr>
  <dimension ref="A1:L52"/>
  <sheetViews>
    <sheetView workbookViewId="0"/>
  </sheetViews>
  <sheetFormatPr defaultRowHeight="16.5"/>
  <cols>
    <col min="3" max="3" width="40.625" customWidth="1"/>
    <col min="4" max="4" width="60.625" customWidth="1"/>
    <col min="5" max="7" width="10.625" customWidth="1"/>
  </cols>
  <sheetData>
    <row r="1" spans="1:9">
      <c r="A1" s="80" t="s">
        <v>507</v>
      </c>
      <c r="B1" s="80"/>
      <c r="C1" s="80"/>
      <c r="D1" s="80"/>
      <c r="E1" s="80"/>
      <c r="F1" s="80"/>
      <c r="G1" s="80"/>
      <c r="H1" s="80"/>
    </row>
    <row r="2" spans="1:9">
      <c r="A2" s="80"/>
      <c r="B2" s="80"/>
      <c r="C2" s="80"/>
      <c r="D2" s="80"/>
      <c r="E2" s="80"/>
      <c r="F2" s="80"/>
      <c r="G2" s="80"/>
      <c r="H2" s="80"/>
    </row>
    <row r="3" spans="1:9">
      <c r="A3" s="80"/>
      <c r="B3" s="80"/>
      <c r="C3" s="80"/>
      <c r="D3" s="80"/>
      <c r="E3" s="80"/>
      <c r="F3" s="80"/>
      <c r="G3" s="80"/>
      <c r="H3" s="80"/>
    </row>
    <row r="4" spans="1:9" ht="20.100000000000001" customHeight="1">
      <c r="A4" s="191" t="s">
        <v>39</v>
      </c>
      <c r="B4" s="191" t="s">
        <v>375</v>
      </c>
      <c r="C4" s="190" t="s">
        <v>33</v>
      </c>
      <c r="D4" s="190" t="s">
        <v>34</v>
      </c>
      <c r="E4" s="190" t="s">
        <v>36</v>
      </c>
      <c r="F4" s="187" t="s">
        <v>60</v>
      </c>
      <c r="G4" s="187"/>
      <c r="H4" s="187"/>
    </row>
    <row r="5" spans="1:9" ht="20.100000000000001" customHeight="1">
      <c r="A5" s="192"/>
      <c r="B5" s="192"/>
      <c r="C5" s="187"/>
      <c r="D5" s="187"/>
      <c r="E5" s="187"/>
      <c r="F5" s="116">
        <v>2020</v>
      </c>
      <c r="G5" s="116">
        <v>2021</v>
      </c>
      <c r="H5" s="116">
        <v>2022</v>
      </c>
    </row>
    <row r="6" spans="1:9" ht="20.100000000000001" customHeight="1">
      <c r="A6" s="16">
        <v>1</v>
      </c>
      <c r="B6" s="16">
        <v>0</v>
      </c>
      <c r="C6" s="7" t="s">
        <v>55</v>
      </c>
      <c r="D6" s="59" t="s">
        <v>260</v>
      </c>
      <c r="E6" s="16" t="s">
        <v>307</v>
      </c>
      <c r="F6" s="13">
        <v>5464</v>
      </c>
      <c r="G6" s="13">
        <v>6952</v>
      </c>
      <c r="H6" s="13">
        <v>7689</v>
      </c>
      <c r="I6" s="2"/>
    </row>
    <row r="7" spans="1:9" ht="20.100000000000001" customHeight="1">
      <c r="A7" s="17">
        <v>2</v>
      </c>
      <c r="B7" s="17">
        <v>1</v>
      </c>
      <c r="C7" s="9" t="s">
        <v>209</v>
      </c>
      <c r="D7" s="21" t="s">
        <v>210</v>
      </c>
      <c r="E7" s="17" t="s">
        <v>309</v>
      </c>
      <c r="F7" s="14">
        <v>3093</v>
      </c>
      <c r="G7" s="14">
        <v>3041</v>
      </c>
      <c r="H7" s="14">
        <v>4387</v>
      </c>
      <c r="I7" s="2"/>
    </row>
    <row r="8" spans="1:9" ht="20.100000000000001" customHeight="1">
      <c r="A8" s="17">
        <v>3</v>
      </c>
      <c r="B8" s="17" t="s">
        <v>376</v>
      </c>
      <c r="C8" s="9" t="s">
        <v>57</v>
      </c>
      <c r="D8" s="21" t="s">
        <v>42</v>
      </c>
      <c r="E8" s="17" t="s">
        <v>180</v>
      </c>
      <c r="F8" s="14">
        <v>2173</v>
      </c>
      <c r="G8" s="14">
        <v>3931</v>
      </c>
      <c r="H8" s="14">
        <v>3855</v>
      </c>
      <c r="I8" s="2"/>
    </row>
    <row r="9" spans="1:9" ht="20.100000000000001" customHeight="1">
      <c r="A9" s="17">
        <v>4</v>
      </c>
      <c r="B9" s="79">
        <v>1</v>
      </c>
      <c r="C9" s="9" t="s">
        <v>56</v>
      </c>
      <c r="D9" s="21" t="s">
        <v>261</v>
      </c>
      <c r="E9" s="17" t="s">
        <v>310</v>
      </c>
      <c r="F9" s="14">
        <v>2810</v>
      </c>
      <c r="G9" s="14">
        <v>2673</v>
      </c>
      <c r="H9" s="14">
        <v>2320</v>
      </c>
      <c r="I9" s="2"/>
    </row>
    <row r="10" spans="1:9" ht="20.100000000000001" customHeight="1">
      <c r="A10" s="17">
        <v>5</v>
      </c>
      <c r="B10" s="79">
        <v>3</v>
      </c>
      <c r="C10" s="9" t="s">
        <v>263</v>
      </c>
      <c r="D10" s="21" t="s">
        <v>275</v>
      </c>
      <c r="E10" s="17" t="s">
        <v>311</v>
      </c>
      <c r="F10" s="14">
        <v>1989</v>
      </c>
      <c r="G10" s="14">
        <v>1877</v>
      </c>
      <c r="H10" s="14">
        <v>2158</v>
      </c>
      <c r="I10" s="2"/>
    </row>
    <row r="11" spans="1:9" ht="39.950000000000003" customHeight="1">
      <c r="A11" s="17">
        <v>6</v>
      </c>
      <c r="B11" s="79">
        <v>0</v>
      </c>
      <c r="C11" s="9" t="s">
        <v>226</v>
      </c>
      <c r="D11" s="21" t="s">
        <v>306</v>
      </c>
      <c r="E11" s="17" t="s">
        <v>181</v>
      </c>
      <c r="F11" s="14">
        <v>1801</v>
      </c>
      <c r="G11" s="14">
        <v>2208</v>
      </c>
      <c r="H11" s="14">
        <v>1963</v>
      </c>
      <c r="I11" s="2"/>
    </row>
    <row r="12" spans="1:9" ht="20.100000000000001" customHeight="1">
      <c r="A12" s="17">
        <v>7</v>
      </c>
      <c r="B12" s="79">
        <v>0</v>
      </c>
      <c r="C12" s="9" t="s">
        <v>58</v>
      </c>
      <c r="D12" s="21" t="s">
        <v>262</v>
      </c>
      <c r="E12" s="17" t="s">
        <v>181</v>
      </c>
      <c r="F12" s="14">
        <v>1892</v>
      </c>
      <c r="G12" s="14">
        <v>1980</v>
      </c>
      <c r="H12" s="14">
        <v>1884</v>
      </c>
      <c r="I12" s="2"/>
    </row>
    <row r="13" spans="1:9" ht="20.100000000000001" customHeight="1">
      <c r="A13" s="17">
        <v>7</v>
      </c>
      <c r="B13" s="79">
        <v>5</v>
      </c>
      <c r="C13" s="9" t="s">
        <v>378</v>
      </c>
      <c r="D13" s="21" t="s">
        <v>379</v>
      </c>
      <c r="E13" s="17" t="s">
        <v>310</v>
      </c>
      <c r="F13" s="14">
        <v>1372</v>
      </c>
      <c r="G13" s="14">
        <v>1508</v>
      </c>
      <c r="H13" s="14">
        <v>1884</v>
      </c>
      <c r="I13" s="2"/>
    </row>
    <row r="14" spans="1:9" ht="20.100000000000001" customHeight="1">
      <c r="A14" s="17">
        <v>9</v>
      </c>
      <c r="B14" s="79" t="s">
        <v>377</v>
      </c>
      <c r="C14" s="9" t="s">
        <v>59</v>
      </c>
      <c r="D14" s="21" t="s">
        <v>305</v>
      </c>
      <c r="E14" s="17" t="s">
        <v>182</v>
      </c>
      <c r="F14" s="14">
        <v>2759</v>
      </c>
      <c r="G14" s="14">
        <v>2885</v>
      </c>
      <c r="H14" s="14">
        <v>1793</v>
      </c>
      <c r="I14" s="2"/>
    </row>
    <row r="15" spans="1:9" ht="39.950000000000003" customHeight="1">
      <c r="A15" s="18">
        <v>10</v>
      </c>
      <c r="B15" s="18">
        <v>0</v>
      </c>
      <c r="C15" s="11" t="s">
        <v>221</v>
      </c>
      <c r="D15" s="60" t="s">
        <v>222</v>
      </c>
      <c r="E15" s="18" t="s">
        <v>310</v>
      </c>
      <c r="F15" s="15">
        <v>1611</v>
      </c>
      <c r="G15" s="15">
        <v>1741</v>
      </c>
      <c r="H15" s="15">
        <v>1776</v>
      </c>
      <c r="I15" s="2"/>
    </row>
    <row r="16" spans="1:9">
      <c r="A16" s="111" t="s">
        <v>37</v>
      </c>
    </row>
    <row r="17" spans="1:12">
      <c r="A17" s="112" t="s">
        <v>342</v>
      </c>
    </row>
    <row r="18" spans="1:12">
      <c r="A18" s="112" t="s">
        <v>343</v>
      </c>
    </row>
    <row r="19" spans="1:12">
      <c r="A19" s="112" t="s">
        <v>380</v>
      </c>
    </row>
    <row r="21" spans="1:12">
      <c r="E21" s="62"/>
      <c r="F21" s="62"/>
      <c r="G21" s="62"/>
    </row>
    <row r="22" spans="1:12">
      <c r="D22" s="62"/>
      <c r="F22" s="62"/>
      <c r="G22" s="62"/>
    </row>
    <row r="23" spans="1:12">
      <c r="D23" s="62"/>
      <c r="F23" s="62"/>
      <c r="G23" s="62"/>
      <c r="H23" s="62"/>
      <c r="I23" s="62"/>
      <c r="J23" s="62"/>
    </row>
    <row r="24" spans="1:12">
      <c r="D24" s="62"/>
      <c r="F24" s="62"/>
      <c r="G24" s="62"/>
      <c r="J24" s="62"/>
      <c r="K24" s="62"/>
      <c r="L24" s="62"/>
    </row>
    <row r="25" spans="1:12">
      <c r="D25" s="62"/>
      <c r="F25" s="62"/>
      <c r="G25" s="62"/>
      <c r="H25" s="62"/>
    </row>
    <row r="26" spans="1:12">
      <c r="C26" s="62"/>
      <c r="D26" s="62"/>
      <c r="E26" s="62"/>
      <c r="F26" s="62"/>
      <c r="G26" s="62"/>
      <c r="H26" s="62"/>
      <c r="I26" s="62"/>
    </row>
    <row r="27" spans="1:12">
      <c r="D27" s="62"/>
      <c r="F27" s="62"/>
      <c r="G27" s="62"/>
      <c r="H27" s="62"/>
      <c r="I27" s="62"/>
      <c r="J27" s="62"/>
    </row>
    <row r="28" spans="1:12">
      <c r="D28" s="62"/>
      <c r="F28" s="62"/>
      <c r="G28" s="62"/>
    </row>
    <row r="29" spans="1:12">
      <c r="D29" s="62"/>
      <c r="F29" s="62"/>
      <c r="G29" s="62"/>
    </row>
    <row r="30" spans="1:12">
      <c r="D30" s="62"/>
      <c r="E30" s="62"/>
      <c r="F30" s="62"/>
      <c r="G30" s="62"/>
    </row>
    <row r="31" spans="1:12">
      <c r="H31" s="62"/>
      <c r="I31" s="62"/>
      <c r="J31" s="62"/>
    </row>
    <row r="34" spans="3:12">
      <c r="C34" s="62"/>
      <c r="D34" s="62"/>
      <c r="E34" s="62"/>
    </row>
    <row r="35" spans="3:12">
      <c r="I35" s="62"/>
      <c r="J35" s="62"/>
      <c r="K35" s="62"/>
    </row>
    <row r="38" spans="3:12">
      <c r="E38" s="62"/>
      <c r="F38" s="62"/>
      <c r="G38" s="62"/>
      <c r="H38" s="62"/>
      <c r="I38" s="62"/>
      <c r="J38" s="62"/>
    </row>
    <row r="39" spans="3:12">
      <c r="J39" s="62"/>
      <c r="K39" s="62"/>
      <c r="L39" s="62"/>
    </row>
    <row r="40" spans="3:12">
      <c r="G40" s="62"/>
      <c r="H40" s="62"/>
      <c r="I40" s="62"/>
    </row>
    <row r="41" spans="3:12">
      <c r="I41" s="62"/>
      <c r="J41" s="62"/>
      <c r="K41" s="62"/>
    </row>
    <row r="42" spans="3:12">
      <c r="F42" s="62"/>
      <c r="G42" s="62"/>
      <c r="H42" s="62"/>
    </row>
    <row r="43" spans="3:12">
      <c r="H43" s="62"/>
      <c r="I43" s="62"/>
      <c r="J43" s="62"/>
    </row>
    <row r="44" spans="3:12">
      <c r="H44" s="62"/>
      <c r="I44" s="62"/>
      <c r="J44" s="62"/>
    </row>
    <row r="47" spans="3:12">
      <c r="C47" s="62"/>
      <c r="D47" s="62"/>
    </row>
    <row r="48" spans="3:12">
      <c r="F48" s="62"/>
      <c r="G48" s="62"/>
      <c r="H48" s="62"/>
    </row>
    <row r="51" spans="3:11">
      <c r="C51" s="62"/>
      <c r="D51" s="62"/>
    </row>
    <row r="52" spans="3:11">
      <c r="I52" s="62"/>
      <c r="J52" s="62"/>
      <c r="K52" s="62"/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" right="0.7" top="0.75" bottom="0.75" header="0.3" footer="0.3"/>
  <pageSetup paperSize="9" scale="81" fitToHeight="0" orientation="landscape" horizontalDpi="4294967295" verticalDpi="4294967295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3">
    <pageSetUpPr fitToPage="1"/>
  </sheetPr>
  <dimension ref="A1:W60"/>
  <sheetViews>
    <sheetView workbookViewId="0"/>
  </sheetViews>
  <sheetFormatPr defaultRowHeight="16.5"/>
  <cols>
    <col min="3" max="3" width="20.625" customWidth="1"/>
    <col min="4" max="4" width="70.625" customWidth="1"/>
    <col min="5" max="8" width="10.625" customWidth="1"/>
  </cols>
  <sheetData>
    <row r="1" spans="1:8">
      <c r="A1" s="80" t="s">
        <v>538</v>
      </c>
      <c r="B1" s="80"/>
      <c r="C1" s="80"/>
      <c r="D1" s="80"/>
      <c r="E1" s="80"/>
      <c r="F1" s="80"/>
      <c r="G1" s="80"/>
      <c r="H1" s="80"/>
    </row>
    <row r="2" spans="1:8">
      <c r="A2" s="80"/>
      <c r="B2" s="80"/>
      <c r="C2" s="80"/>
      <c r="D2" s="80"/>
      <c r="E2" s="80"/>
      <c r="F2" s="80"/>
      <c r="G2" s="80"/>
      <c r="H2" s="80"/>
    </row>
    <row r="3" spans="1:8">
      <c r="A3" s="80"/>
      <c r="B3" s="80"/>
      <c r="C3" s="80"/>
      <c r="D3" s="80"/>
      <c r="E3" s="80"/>
      <c r="F3" s="80"/>
      <c r="G3" s="80"/>
      <c r="H3" s="80"/>
    </row>
    <row r="4" spans="1:8" ht="20.100000000000001" customHeight="1">
      <c r="A4" s="191" t="s">
        <v>61</v>
      </c>
      <c r="B4" s="191" t="s">
        <v>375</v>
      </c>
      <c r="C4" s="190" t="s">
        <v>33</v>
      </c>
      <c r="D4" s="190" t="s">
        <v>34</v>
      </c>
      <c r="E4" s="190" t="s">
        <v>4</v>
      </c>
      <c r="F4" s="187" t="s">
        <v>1</v>
      </c>
      <c r="G4" s="187"/>
      <c r="H4" s="187"/>
    </row>
    <row r="5" spans="1:8" ht="20.100000000000001" customHeight="1">
      <c r="A5" s="192"/>
      <c r="B5" s="192"/>
      <c r="C5" s="187"/>
      <c r="D5" s="187"/>
      <c r="E5" s="187"/>
      <c r="F5" s="116">
        <v>2020</v>
      </c>
      <c r="G5" s="116">
        <v>2021</v>
      </c>
      <c r="H5" s="116">
        <v>2022</v>
      </c>
    </row>
    <row r="6" spans="1:8" ht="20.100000000000001" customHeight="1">
      <c r="A6" s="16">
        <v>1</v>
      </c>
      <c r="B6" s="94">
        <v>1</v>
      </c>
      <c r="C6" s="7" t="s">
        <v>64</v>
      </c>
      <c r="D6" s="7" t="s">
        <v>65</v>
      </c>
      <c r="E6" s="16" t="s">
        <v>493</v>
      </c>
      <c r="F6" s="13">
        <v>109</v>
      </c>
      <c r="G6" s="13">
        <v>102</v>
      </c>
      <c r="H6" s="13">
        <v>135</v>
      </c>
    </row>
    <row r="7" spans="1:8" ht="20.100000000000001" customHeight="1">
      <c r="A7" s="17">
        <v>2</v>
      </c>
      <c r="B7" s="17">
        <v>-1</v>
      </c>
      <c r="C7" s="9" t="s">
        <v>384</v>
      </c>
      <c r="D7" s="9" t="s">
        <v>312</v>
      </c>
      <c r="E7" s="17" t="s">
        <v>493</v>
      </c>
      <c r="F7" s="121" t="s">
        <v>385</v>
      </c>
      <c r="G7" s="14">
        <v>135</v>
      </c>
      <c r="H7" s="14">
        <v>125</v>
      </c>
    </row>
    <row r="8" spans="1:8" ht="20.100000000000001" customHeight="1">
      <c r="A8" s="17">
        <v>3</v>
      </c>
      <c r="B8" s="17">
        <v>0</v>
      </c>
      <c r="C8" s="9" t="s">
        <v>62</v>
      </c>
      <c r="D8" s="9" t="s">
        <v>63</v>
      </c>
      <c r="E8" s="17" t="s">
        <v>493</v>
      </c>
      <c r="F8" s="14">
        <v>102</v>
      </c>
      <c r="G8" s="14">
        <v>86</v>
      </c>
      <c r="H8" s="14">
        <v>108</v>
      </c>
    </row>
    <row r="9" spans="1:8" ht="20.100000000000001" customHeight="1">
      <c r="A9" s="17">
        <v>4</v>
      </c>
      <c r="B9" s="17">
        <v>-1</v>
      </c>
      <c r="C9" s="9" t="s">
        <v>255</v>
      </c>
      <c r="D9" s="9" t="s">
        <v>257</v>
      </c>
      <c r="E9" s="17" t="s">
        <v>493</v>
      </c>
      <c r="F9" s="14">
        <v>82</v>
      </c>
      <c r="G9" s="14">
        <v>86</v>
      </c>
      <c r="H9" s="14">
        <v>77</v>
      </c>
    </row>
    <row r="10" spans="1:8" ht="20.100000000000001" customHeight="1">
      <c r="A10" s="17">
        <v>5</v>
      </c>
      <c r="B10" s="17">
        <v>0</v>
      </c>
      <c r="C10" s="9" t="s">
        <v>253</v>
      </c>
      <c r="D10" s="9" t="s">
        <v>381</v>
      </c>
      <c r="E10" s="17" t="s">
        <v>493</v>
      </c>
      <c r="F10" s="14">
        <v>72</v>
      </c>
      <c r="G10" s="14">
        <v>71</v>
      </c>
      <c r="H10" s="14">
        <v>74</v>
      </c>
    </row>
    <row r="11" spans="1:8" ht="20.100000000000001" customHeight="1">
      <c r="A11" s="17">
        <v>5</v>
      </c>
      <c r="B11" s="17">
        <v>4</v>
      </c>
      <c r="C11" s="9" t="s">
        <v>254</v>
      </c>
      <c r="D11" s="9" t="s">
        <v>259</v>
      </c>
      <c r="E11" s="17" t="s">
        <v>493</v>
      </c>
      <c r="F11" s="14">
        <v>64</v>
      </c>
      <c r="G11" s="14">
        <v>55</v>
      </c>
      <c r="H11" s="14">
        <v>74</v>
      </c>
    </row>
    <row r="12" spans="1:8" ht="20.100000000000001" customHeight="1">
      <c r="A12" s="17">
        <v>7</v>
      </c>
      <c r="B12" s="17">
        <v>0</v>
      </c>
      <c r="C12" s="9" t="s">
        <v>256</v>
      </c>
      <c r="D12" s="9" t="s">
        <v>258</v>
      </c>
      <c r="E12" s="17" t="s">
        <v>493</v>
      </c>
      <c r="F12" s="14">
        <v>81</v>
      </c>
      <c r="G12" s="14">
        <v>62</v>
      </c>
      <c r="H12" s="14">
        <v>72</v>
      </c>
    </row>
    <row r="13" spans="1:8" ht="20.100000000000001" customHeight="1">
      <c r="A13" s="17">
        <v>8</v>
      </c>
      <c r="B13" s="17">
        <v>11</v>
      </c>
      <c r="C13" s="9" t="s">
        <v>382</v>
      </c>
      <c r="D13" s="9" t="s">
        <v>383</v>
      </c>
      <c r="E13" s="17" t="s">
        <v>493</v>
      </c>
      <c r="F13" s="14">
        <v>48</v>
      </c>
      <c r="G13" s="14">
        <v>32</v>
      </c>
      <c r="H13" s="14">
        <v>66</v>
      </c>
    </row>
    <row r="14" spans="1:8" ht="20.100000000000001" customHeight="1">
      <c r="A14" s="17">
        <v>9</v>
      </c>
      <c r="B14" s="17">
        <v>-3</v>
      </c>
      <c r="C14" s="9" t="s">
        <v>66</v>
      </c>
      <c r="D14" s="9" t="s">
        <v>67</v>
      </c>
      <c r="E14" s="17" t="s">
        <v>493</v>
      </c>
      <c r="F14" s="14">
        <v>73</v>
      </c>
      <c r="G14" s="14">
        <v>64</v>
      </c>
      <c r="H14" s="14">
        <v>65</v>
      </c>
    </row>
    <row r="15" spans="1:8" ht="20.100000000000001" customHeight="1">
      <c r="A15" s="18">
        <v>10</v>
      </c>
      <c r="B15" s="18">
        <v>-2</v>
      </c>
      <c r="C15" s="11" t="s">
        <v>68</v>
      </c>
      <c r="D15" s="11" t="s">
        <v>69</v>
      </c>
      <c r="E15" s="18" t="s">
        <v>493</v>
      </c>
      <c r="F15" s="15">
        <v>62</v>
      </c>
      <c r="G15" s="15">
        <v>58</v>
      </c>
      <c r="H15" s="15">
        <v>59</v>
      </c>
    </row>
    <row r="16" spans="1:8" ht="20.100000000000001" customHeight="1">
      <c r="A16" s="111" t="s">
        <v>37</v>
      </c>
    </row>
    <row r="17" spans="1:1">
      <c r="A17" s="112" t="s">
        <v>38</v>
      </c>
    </row>
    <row r="18" spans="1:1">
      <c r="A18" s="112" t="s">
        <v>459</v>
      </c>
    </row>
    <row r="19" spans="1:1">
      <c r="A19" s="112" t="s">
        <v>387</v>
      </c>
    </row>
    <row r="50" spans="21:23">
      <c r="U50">
        <v>110</v>
      </c>
      <c r="V50">
        <v>111</v>
      </c>
      <c r="W50" t="s">
        <v>386</v>
      </c>
    </row>
    <row r="51" spans="21:23">
      <c r="U51" t="e">
        <f>VLOOKUP(P51,$P$28:$T$50,5,FALSE)</f>
        <v>#N/A</v>
      </c>
      <c r="V51" t="e">
        <f>RANK(S51,$S$51:$S$76)</f>
        <v>#N/A</v>
      </c>
      <c r="W51" t="e">
        <f>U51-V51</f>
        <v>#N/A</v>
      </c>
    </row>
    <row r="52" spans="21:23">
      <c r="U52" t="e">
        <f t="shared" ref="U52:U60" si="0">VLOOKUP(P52,$P$28:$T$50,5,FALSE)</f>
        <v>#N/A</v>
      </c>
      <c r="V52" t="e">
        <f t="shared" ref="V52:V60" si="1">RANK(S52,$S$51:$S$76)</f>
        <v>#N/A</v>
      </c>
      <c r="W52" t="e">
        <f t="shared" ref="W52:W60" si="2">U52-V52</f>
        <v>#N/A</v>
      </c>
    </row>
    <row r="53" spans="21:23">
      <c r="U53" t="e">
        <f t="shared" si="0"/>
        <v>#N/A</v>
      </c>
      <c r="V53" t="e">
        <f t="shared" si="1"/>
        <v>#N/A</v>
      </c>
      <c r="W53" t="e">
        <f t="shared" si="2"/>
        <v>#N/A</v>
      </c>
    </row>
    <row r="54" spans="21:23">
      <c r="U54" t="e">
        <f t="shared" si="0"/>
        <v>#N/A</v>
      </c>
      <c r="V54" t="e">
        <f t="shared" si="1"/>
        <v>#N/A</v>
      </c>
      <c r="W54" t="e">
        <f t="shared" si="2"/>
        <v>#N/A</v>
      </c>
    </row>
    <row r="55" spans="21:23">
      <c r="U55" t="e">
        <f t="shared" si="0"/>
        <v>#N/A</v>
      </c>
      <c r="V55" t="e">
        <f t="shared" si="1"/>
        <v>#N/A</v>
      </c>
      <c r="W55" t="e">
        <f t="shared" si="2"/>
        <v>#N/A</v>
      </c>
    </row>
    <row r="56" spans="21:23">
      <c r="U56" t="e">
        <f t="shared" si="0"/>
        <v>#N/A</v>
      </c>
      <c r="V56" t="e">
        <f t="shared" si="1"/>
        <v>#N/A</v>
      </c>
      <c r="W56" t="e">
        <f t="shared" si="2"/>
        <v>#N/A</v>
      </c>
    </row>
    <row r="57" spans="21:23">
      <c r="U57" t="e">
        <f t="shared" si="0"/>
        <v>#N/A</v>
      </c>
      <c r="V57" t="e">
        <f t="shared" si="1"/>
        <v>#N/A</v>
      </c>
      <c r="W57" t="e">
        <f t="shared" si="2"/>
        <v>#N/A</v>
      </c>
    </row>
    <row r="58" spans="21:23">
      <c r="U58" t="e">
        <f t="shared" si="0"/>
        <v>#N/A</v>
      </c>
      <c r="V58" t="e">
        <f t="shared" si="1"/>
        <v>#N/A</v>
      </c>
      <c r="W58" t="e">
        <f t="shared" si="2"/>
        <v>#N/A</v>
      </c>
    </row>
    <row r="59" spans="21:23">
      <c r="U59" t="e">
        <f t="shared" si="0"/>
        <v>#N/A</v>
      </c>
      <c r="V59" t="e">
        <f t="shared" si="1"/>
        <v>#N/A</v>
      </c>
      <c r="W59" t="e">
        <f t="shared" si="2"/>
        <v>#N/A</v>
      </c>
    </row>
    <row r="60" spans="21:23">
      <c r="U60" t="e">
        <f t="shared" si="0"/>
        <v>#N/A</v>
      </c>
      <c r="V60" t="e">
        <f t="shared" si="1"/>
        <v>#N/A</v>
      </c>
      <c r="W60" t="e">
        <f t="shared" si="2"/>
        <v>#N/A</v>
      </c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5" fitToHeight="0" orientation="landscape" horizontalDpi="4294967295" verticalDpi="4294967295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4">
    <pageSetUpPr fitToPage="1"/>
  </sheetPr>
  <dimension ref="A1:N39"/>
  <sheetViews>
    <sheetView workbookViewId="0">
      <selection activeCell="A2" sqref="A2"/>
    </sheetView>
  </sheetViews>
  <sheetFormatPr defaultRowHeight="16.5"/>
  <cols>
    <col min="3" max="3" width="40.625" customWidth="1"/>
    <col min="4" max="4" width="60.625" customWidth="1"/>
    <col min="5" max="8" width="10.625" customWidth="1"/>
  </cols>
  <sheetData>
    <row r="1" spans="1:8">
      <c r="A1" s="80" t="s">
        <v>508</v>
      </c>
      <c r="B1" s="80"/>
      <c r="C1" s="80"/>
      <c r="D1" s="80"/>
      <c r="E1" s="80"/>
      <c r="F1" s="80"/>
      <c r="G1" s="80"/>
      <c r="H1" s="80"/>
    </row>
    <row r="2" spans="1:8">
      <c r="A2" s="80"/>
      <c r="B2" s="80"/>
      <c r="C2" s="80"/>
      <c r="D2" s="80"/>
      <c r="E2" s="80"/>
      <c r="F2" s="80"/>
      <c r="G2" s="80"/>
      <c r="H2" s="80"/>
    </row>
    <row r="3" spans="1:8">
      <c r="A3" s="80"/>
      <c r="B3" s="80"/>
      <c r="C3" s="80"/>
      <c r="D3" s="80"/>
      <c r="E3" s="80"/>
      <c r="F3" s="80"/>
      <c r="G3" s="80"/>
      <c r="H3" s="80"/>
    </row>
    <row r="4" spans="1:8" ht="20.100000000000001" customHeight="1">
      <c r="A4" s="191" t="s">
        <v>61</v>
      </c>
      <c r="B4" s="191" t="s">
        <v>462</v>
      </c>
      <c r="C4" s="190" t="s">
        <v>33</v>
      </c>
      <c r="D4" s="190" t="s">
        <v>34</v>
      </c>
      <c r="E4" s="190" t="s">
        <v>4</v>
      </c>
      <c r="F4" s="187" t="s">
        <v>60</v>
      </c>
      <c r="G4" s="187"/>
      <c r="H4" s="187"/>
    </row>
    <row r="5" spans="1:8" ht="20.100000000000001" customHeight="1">
      <c r="A5" s="192"/>
      <c r="B5" s="192"/>
      <c r="C5" s="187"/>
      <c r="D5" s="187"/>
      <c r="E5" s="187"/>
      <c r="F5" s="116">
        <v>2020</v>
      </c>
      <c r="G5" s="116">
        <v>2021</v>
      </c>
      <c r="H5" s="116">
        <v>2022</v>
      </c>
    </row>
    <row r="6" spans="1:8" ht="20.100000000000001" customHeight="1">
      <c r="A6" s="16">
        <v>1</v>
      </c>
      <c r="B6" s="16">
        <v>0</v>
      </c>
      <c r="C6" s="7" t="s">
        <v>70</v>
      </c>
      <c r="D6" s="7" t="s">
        <v>71</v>
      </c>
      <c r="E6" s="7" t="s">
        <v>308</v>
      </c>
      <c r="F6" s="19">
        <v>559</v>
      </c>
      <c r="G6" s="19">
        <v>551</v>
      </c>
      <c r="H6" s="19">
        <v>552</v>
      </c>
    </row>
    <row r="7" spans="1:8" ht="20.100000000000001" customHeight="1">
      <c r="A7" s="17">
        <v>2</v>
      </c>
      <c r="B7" s="17">
        <v>0</v>
      </c>
      <c r="C7" s="9" t="s">
        <v>265</v>
      </c>
      <c r="D7" s="9" t="s">
        <v>264</v>
      </c>
      <c r="E7" s="9" t="s">
        <v>307</v>
      </c>
      <c r="F7" s="20">
        <v>209</v>
      </c>
      <c r="G7" s="20">
        <v>306</v>
      </c>
      <c r="H7" s="20">
        <v>309</v>
      </c>
    </row>
    <row r="8" spans="1:8" ht="20.100000000000001" customHeight="1">
      <c r="A8" s="17">
        <v>3</v>
      </c>
      <c r="B8" s="17">
        <v>6</v>
      </c>
      <c r="C8" s="9" t="s">
        <v>389</v>
      </c>
      <c r="D8" s="9" t="s">
        <v>313</v>
      </c>
      <c r="E8" s="9" t="s">
        <v>181</v>
      </c>
      <c r="F8" s="20">
        <v>46</v>
      </c>
      <c r="G8" s="20">
        <v>153</v>
      </c>
      <c r="H8" s="20">
        <v>303</v>
      </c>
    </row>
    <row r="9" spans="1:8" ht="20.100000000000001" customHeight="1">
      <c r="A9" s="17">
        <v>4</v>
      </c>
      <c r="B9" s="17">
        <v>1</v>
      </c>
      <c r="C9" s="9" t="s">
        <v>77</v>
      </c>
      <c r="D9" s="21" t="s">
        <v>78</v>
      </c>
      <c r="E9" s="9" t="s">
        <v>308</v>
      </c>
      <c r="F9" s="20">
        <v>154</v>
      </c>
      <c r="G9" s="20">
        <v>194</v>
      </c>
      <c r="H9" s="20">
        <v>217</v>
      </c>
    </row>
    <row r="10" spans="1:8" ht="20.100000000000001" customHeight="1">
      <c r="A10" s="17">
        <v>5</v>
      </c>
      <c r="B10" s="17">
        <v>1</v>
      </c>
      <c r="C10" s="9" t="s">
        <v>76</v>
      </c>
      <c r="D10" s="9" t="s">
        <v>324</v>
      </c>
      <c r="E10" s="9" t="s">
        <v>308</v>
      </c>
      <c r="F10" s="9">
        <v>184</v>
      </c>
      <c r="G10" s="20">
        <v>177</v>
      </c>
      <c r="H10" s="20">
        <v>187</v>
      </c>
    </row>
    <row r="11" spans="1:8" ht="20.100000000000001" customHeight="1">
      <c r="A11" s="17">
        <v>6</v>
      </c>
      <c r="B11" s="17">
        <v>-2</v>
      </c>
      <c r="C11" s="9" t="s">
        <v>72</v>
      </c>
      <c r="D11" s="9" t="s">
        <v>73</v>
      </c>
      <c r="E11" s="9" t="s">
        <v>181</v>
      </c>
      <c r="F11" s="20">
        <v>231</v>
      </c>
      <c r="G11" s="20">
        <v>201</v>
      </c>
      <c r="H11" s="20">
        <v>174</v>
      </c>
    </row>
    <row r="12" spans="1:8" ht="20.100000000000001" customHeight="1">
      <c r="A12" s="17">
        <v>7</v>
      </c>
      <c r="B12" s="17">
        <v>-4</v>
      </c>
      <c r="C12" s="9" t="s">
        <v>74</v>
      </c>
      <c r="D12" s="9" t="s">
        <v>75</v>
      </c>
      <c r="E12" s="9" t="s">
        <v>180</v>
      </c>
      <c r="F12" s="20">
        <v>269</v>
      </c>
      <c r="G12" s="20">
        <v>227</v>
      </c>
      <c r="H12" s="20">
        <v>161</v>
      </c>
    </row>
    <row r="13" spans="1:8" ht="20.100000000000001" customHeight="1">
      <c r="A13" s="17">
        <v>8</v>
      </c>
      <c r="B13" s="17">
        <v>7</v>
      </c>
      <c r="C13" s="63" t="s">
        <v>396</v>
      </c>
      <c r="D13" s="9" t="s">
        <v>393</v>
      </c>
      <c r="E13" s="9" t="s">
        <v>180</v>
      </c>
      <c r="F13" s="9">
        <v>121</v>
      </c>
      <c r="G13" s="9">
        <v>129</v>
      </c>
      <c r="H13" s="20">
        <v>160</v>
      </c>
    </row>
    <row r="14" spans="1:8" ht="20.100000000000001" customHeight="1">
      <c r="A14" s="17">
        <v>8</v>
      </c>
      <c r="B14" s="95">
        <v>13</v>
      </c>
      <c r="C14" s="9" t="s">
        <v>390</v>
      </c>
      <c r="D14" s="9" t="s">
        <v>391</v>
      </c>
      <c r="E14" s="9" t="s">
        <v>392</v>
      </c>
      <c r="F14" s="20">
        <v>146</v>
      </c>
      <c r="G14" s="20">
        <v>110</v>
      </c>
      <c r="H14" s="20">
        <v>160</v>
      </c>
    </row>
    <row r="15" spans="1:8" ht="20.100000000000001" customHeight="1">
      <c r="A15" s="18">
        <v>10</v>
      </c>
      <c r="B15" s="18">
        <v>7</v>
      </c>
      <c r="C15" s="11" t="s">
        <v>395</v>
      </c>
      <c r="D15" s="11" t="s">
        <v>394</v>
      </c>
      <c r="E15" s="11" t="s">
        <v>182</v>
      </c>
      <c r="F15" s="22">
        <v>124</v>
      </c>
      <c r="G15" s="22">
        <v>121</v>
      </c>
      <c r="H15" s="22">
        <v>149</v>
      </c>
    </row>
    <row r="16" spans="1:8">
      <c r="A16" s="111" t="s">
        <v>37</v>
      </c>
    </row>
    <row r="17" spans="1:1">
      <c r="A17" s="112" t="s">
        <v>342</v>
      </c>
    </row>
    <row r="18" spans="1:1">
      <c r="A18" s="112" t="s">
        <v>343</v>
      </c>
    </row>
    <row r="19" spans="1:1">
      <c r="A19" s="112" t="s">
        <v>397</v>
      </c>
    </row>
    <row r="20" spans="1:1">
      <c r="A20" s="112" t="s">
        <v>388</v>
      </c>
    </row>
    <row r="39" spans="14:14">
      <c r="N39" s="9"/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" right="0.7" top="0.75" bottom="0.75" header="0.3" footer="0.3"/>
  <pageSetup paperSize="9" scale="79" fitToHeight="0" orientation="landscape" horizontalDpi="4294967295" verticalDpi="4294967295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5">
    <pageSetUpPr fitToPage="1"/>
  </sheetPr>
  <dimension ref="A1:I53"/>
  <sheetViews>
    <sheetView zoomScaleNormal="100" workbookViewId="0"/>
  </sheetViews>
  <sheetFormatPr defaultRowHeight="16.5"/>
  <cols>
    <col min="3" max="3" width="40.625" customWidth="1"/>
    <col min="4" max="4" width="60.625" style="58" customWidth="1"/>
    <col min="5" max="11" width="10.625" customWidth="1"/>
    <col min="13" max="13" width="43" customWidth="1"/>
    <col min="14" max="14" width="12.5" customWidth="1"/>
    <col min="15" max="15" width="9" customWidth="1"/>
  </cols>
  <sheetData>
    <row r="1" spans="1:9">
      <c r="A1" s="80" t="s">
        <v>539</v>
      </c>
      <c r="B1" s="80"/>
      <c r="C1" s="80"/>
      <c r="D1" s="82"/>
      <c r="E1" s="80"/>
      <c r="F1" s="80"/>
      <c r="G1" s="80"/>
      <c r="H1" s="80"/>
      <c r="I1" s="80"/>
    </row>
    <row r="2" spans="1:9">
      <c r="A2" s="80"/>
      <c r="B2" s="80"/>
      <c r="C2" s="80"/>
      <c r="D2" s="82"/>
      <c r="E2" s="80"/>
      <c r="F2" s="80"/>
      <c r="G2" s="80"/>
      <c r="H2" s="80"/>
      <c r="I2" s="80"/>
    </row>
    <row r="3" spans="1:9">
      <c r="A3" s="80"/>
      <c r="B3" s="80"/>
      <c r="C3" s="80"/>
      <c r="D3" s="82"/>
      <c r="E3" s="80"/>
      <c r="F3" s="80"/>
      <c r="G3" s="80"/>
      <c r="H3" s="80"/>
      <c r="I3" s="80"/>
    </row>
    <row r="4" spans="1:9" ht="20.100000000000001" customHeight="1">
      <c r="A4" s="191" t="s">
        <v>344</v>
      </c>
      <c r="B4" s="191" t="s">
        <v>462</v>
      </c>
      <c r="C4" s="190" t="s">
        <v>33</v>
      </c>
      <c r="D4" s="190" t="s">
        <v>34</v>
      </c>
      <c r="E4" s="190" t="s">
        <v>4</v>
      </c>
      <c r="F4" s="187" t="s">
        <v>1</v>
      </c>
      <c r="G4" s="187"/>
      <c r="H4" s="187"/>
    </row>
    <row r="5" spans="1:9" ht="20.100000000000001" customHeight="1">
      <c r="A5" s="192"/>
      <c r="B5" s="192"/>
      <c r="C5" s="187"/>
      <c r="D5" s="187"/>
      <c r="E5" s="187"/>
      <c r="F5" s="128">
        <v>2020</v>
      </c>
      <c r="G5" s="128">
        <v>2021</v>
      </c>
      <c r="H5" s="128">
        <v>2022</v>
      </c>
    </row>
    <row r="6" spans="1:9" ht="20.100000000000001" customHeight="1">
      <c r="A6" s="16">
        <v>1</v>
      </c>
      <c r="B6" s="16">
        <v>0</v>
      </c>
      <c r="C6" s="7" t="s">
        <v>53</v>
      </c>
      <c r="D6" s="59" t="s">
        <v>54</v>
      </c>
      <c r="E6" s="16" t="s">
        <v>493</v>
      </c>
      <c r="F6" s="13">
        <v>337</v>
      </c>
      <c r="G6" s="13">
        <v>392</v>
      </c>
      <c r="H6" s="13">
        <v>315</v>
      </c>
      <c r="I6" s="14"/>
    </row>
    <row r="7" spans="1:9" ht="20.100000000000001" customHeight="1">
      <c r="A7" s="17">
        <v>2</v>
      </c>
      <c r="B7" s="17">
        <v>0</v>
      </c>
      <c r="C7" s="9" t="s">
        <v>79</v>
      </c>
      <c r="D7" s="21" t="s">
        <v>80</v>
      </c>
      <c r="E7" s="17" t="s">
        <v>493</v>
      </c>
      <c r="F7" s="14">
        <v>77</v>
      </c>
      <c r="G7" s="14">
        <v>82</v>
      </c>
      <c r="H7" s="14">
        <v>84</v>
      </c>
      <c r="I7" s="14"/>
    </row>
    <row r="8" spans="1:9" ht="39.950000000000003" customHeight="1">
      <c r="A8" s="17">
        <v>3</v>
      </c>
      <c r="B8" s="17">
        <v>0</v>
      </c>
      <c r="C8" s="9" t="s">
        <v>88</v>
      </c>
      <c r="D8" s="21" t="s">
        <v>460</v>
      </c>
      <c r="E8" s="17" t="s">
        <v>461</v>
      </c>
      <c r="F8" s="14">
        <v>57</v>
      </c>
      <c r="G8" s="14">
        <v>59</v>
      </c>
      <c r="H8" s="14">
        <v>41</v>
      </c>
      <c r="I8" s="14"/>
    </row>
    <row r="9" spans="1:9" ht="20.100000000000001" customHeight="1">
      <c r="A9" s="17">
        <v>4</v>
      </c>
      <c r="B9" s="17">
        <v>1</v>
      </c>
      <c r="C9" s="9" t="s">
        <v>86</v>
      </c>
      <c r="D9" s="21" t="s">
        <v>87</v>
      </c>
      <c r="E9" s="17" t="s">
        <v>493</v>
      </c>
      <c r="F9" s="14">
        <v>32</v>
      </c>
      <c r="G9" s="14">
        <v>45</v>
      </c>
      <c r="H9" s="14">
        <v>39</v>
      </c>
      <c r="I9" s="14"/>
    </row>
    <row r="10" spans="1:9" ht="20.100000000000001" customHeight="1">
      <c r="A10" s="17">
        <v>5</v>
      </c>
      <c r="B10" s="17">
        <v>2</v>
      </c>
      <c r="C10" s="9" t="s">
        <v>89</v>
      </c>
      <c r="D10" s="21" t="s">
        <v>90</v>
      </c>
      <c r="E10" s="17" t="s">
        <v>493</v>
      </c>
      <c r="F10" s="14">
        <v>37</v>
      </c>
      <c r="G10" s="14">
        <v>31</v>
      </c>
      <c r="H10" s="14">
        <v>36</v>
      </c>
      <c r="I10" s="14"/>
    </row>
    <row r="11" spans="1:9" ht="20.100000000000001" customHeight="1">
      <c r="A11" s="17">
        <v>6</v>
      </c>
      <c r="B11" s="17">
        <v>-1</v>
      </c>
      <c r="C11" s="9" t="s">
        <v>81</v>
      </c>
      <c r="D11" s="21" t="s">
        <v>82</v>
      </c>
      <c r="E11" s="17" t="s">
        <v>493</v>
      </c>
      <c r="F11" s="14">
        <v>51</v>
      </c>
      <c r="G11" s="14">
        <v>45</v>
      </c>
      <c r="H11" s="14">
        <v>33</v>
      </c>
      <c r="I11" s="14"/>
    </row>
    <row r="12" spans="1:9" ht="39.950000000000003" customHeight="1">
      <c r="A12" s="17">
        <v>7</v>
      </c>
      <c r="B12" s="17">
        <v>-3</v>
      </c>
      <c r="C12" s="9" t="s">
        <v>85</v>
      </c>
      <c r="D12" s="21" t="s">
        <v>315</v>
      </c>
      <c r="E12" s="17" t="s">
        <v>493</v>
      </c>
      <c r="F12" s="14">
        <v>40</v>
      </c>
      <c r="G12" s="14">
        <v>47</v>
      </c>
      <c r="H12" s="14">
        <v>31</v>
      </c>
      <c r="I12" s="14"/>
    </row>
    <row r="13" spans="1:9" ht="39.950000000000003" customHeight="1">
      <c r="A13" s="17">
        <v>8</v>
      </c>
      <c r="B13" s="17">
        <v>-1</v>
      </c>
      <c r="C13" s="9" t="s">
        <v>83</v>
      </c>
      <c r="D13" s="21" t="s">
        <v>84</v>
      </c>
      <c r="E13" s="17" t="s">
        <v>493</v>
      </c>
      <c r="F13" s="14">
        <v>50</v>
      </c>
      <c r="G13" s="14">
        <v>31</v>
      </c>
      <c r="H13" s="14">
        <v>27</v>
      </c>
      <c r="I13" s="14"/>
    </row>
    <row r="14" spans="1:9" ht="20.100000000000001" customHeight="1">
      <c r="A14" s="17">
        <v>9</v>
      </c>
      <c r="B14" s="17">
        <v>2</v>
      </c>
      <c r="C14" s="9" t="s">
        <v>398</v>
      </c>
      <c r="D14" s="21" t="s">
        <v>399</v>
      </c>
      <c r="E14" s="17" t="s">
        <v>493</v>
      </c>
      <c r="F14" s="14">
        <v>30</v>
      </c>
      <c r="G14" s="14">
        <v>18</v>
      </c>
      <c r="H14" s="14">
        <v>24</v>
      </c>
      <c r="I14" s="14"/>
    </row>
    <row r="15" spans="1:9" ht="20.100000000000001" customHeight="1">
      <c r="A15" s="18">
        <v>10</v>
      </c>
      <c r="B15" s="18">
        <v>4</v>
      </c>
      <c r="C15" s="11" t="s">
        <v>463</v>
      </c>
      <c r="D15" s="60" t="s">
        <v>464</v>
      </c>
      <c r="E15" s="18" t="s">
        <v>493</v>
      </c>
      <c r="F15" s="15">
        <v>7</v>
      </c>
      <c r="G15" s="15">
        <v>8</v>
      </c>
      <c r="H15" s="15">
        <v>14</v>
      </c>
      <c r="I15" s="14"/>
    </row>
    <row r="16" spans="1:9">
      <c r="A16" s="111" t="s">
        <v>37</v>
      </c>
    </row>
    <row r="17" spans="1:4">
      <c r="A17" s="112" t="s">
        <v>38</v>
      </c>
    </row>
    <row r="18" spans="1:4">
      <c r="A18" s="112" t="s">
        <v>368</v>
      </c>
      <c r="D18"/>
    </row>
    <row r="21" spans="1:4">
      <c r="D21"/>
    </row>
    <row r="22" spans="1:4">
      <c r="D22"/>
    </row>
    <row r="23" spans="1:4">
      <c r="D23"/>
    </row>
    <row r="24" spans="1:4">
      <c r="D24"/>
    </row>
    <row r="25" spans="1:4">
      <c r="D25"/>
    </row>
    <row r="26" spans="1:4">
      <c r="D26"/>
    </row>
    <row r="27" spans="1:4">
      <c r="D27"/>
    </row>
    <row r="28" spans="1:4">
      <c r="D28"/>
    </row>
    <row r="29" spans="1:4">
      <c r="D29"/>
    </row>
    <row r="30" spans="1:4">
      <c r="D30"/>
    </row>
    <row r="31" spans="1:4">
      <c r="D31"/>
    </row>
    <row r="32" spans="1:4">
      <c r="D32"/>
    </row>
    <row r="33" spans="4:4">
      <c r="D33"/>
    </row>
    <row r="34" spans="4:4">
      <c r="D34"/>
    </row>
    <row r="35" spans="4:4">
      <c r="D35"/>
    </row>
    <row r="36" spans="4:4">
      <c r="D36"/>
    </row>
    <row r="37" spans="4:4">
      <c r="D37"/>
    </row>
    <row r="38" spans="4:4">
      <c r="D38"/>
    </row>
    <row r="39" spans="4:4">
      <c r="D39"/>
    </row>
    <row r="40" spans="4:4">
      <c r="D40"/>
    </row>
    <row r="41" spans="4:4">
      <c r="D41"/>
    </row>
    <row r="42" spans="4:4">
      <c r="D42"/>
    </row>
    <row r="43" spans="4:4">
      <c r="D43"/>
    </row>
    <row r="44" spans="4:4">
      <c r="D44"/>
    </row>
    <row r="45" spans="4:4">
      <c r="D45"/>
    </row>
    <row r="46" spans="4:4">
      <c r="D46"/>
    </row>
    <row r="47" spans="4:4">
      <c r="D47"/>
    </row>
    <row r="48" spans="4:4">
      <c r="D48"/>
    </row>
    <row r="49" spans="4:4">
      <c r="D49"/>
    </row>
    <row r="50" spans="4:4">
      <c r="D50"/>
    </row>
    <row r="51" spans="4:4">
      <c r="D51"/>
    </row>
    <row r="52" spans="4:4">
      <c r="D52"/>
    </row>
    <row r="53" spans="4:4">
      <c r="D53"/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" right="0.7" top="0.75" bottom="0.75" header="0.3" footer="0.3"/>
  <pageSetup paperSize="9" scale="79" fitToHeight="0" orientation="landscape" horizontalDpi="4294967295" verticalDpi="4294967295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6">
    <pageSetUpPr fitToPage="1"/>
  </sheetPr>
  <dimension ref="A1:H61"/>
  <sheetViews>
    <sheetView workbookViewId="0"/>
  </sheetViews>
  <sheetFormatPr defaultRowHeight="16.5"/>
  <cols>
    <col min="3" max="3" width="40.625" customWidth="1"/>
    <col min="4" max="4" width="60.625" style="58" customWidth="1"/>
    <col min="5" max="8" width="10.625" customWidth="1"/>
  </cols>
  <sheetData>
    <row r="1" spans="1:8">
      <c r="A1" s="80" t="s">
        <v>509</v>
      </c>
      <c r="B1" s="80"/>
      <c r="C1" s="80"/>
      <c r="D1" s="82"/>
      <c r="E1" s="80"/>
      <c r="F1" s="80"/>
      <c r="G1" s="80"/>
      <c r="H1" s="80"/>
    </row>
    <row r="2" spans="1:8">
      <c r="A2" s="80"/>
      <c r="B2" s="80"/>
      <c r="C2" s="80"/>
      <c r="D2" s="82"/>
      <c r="E2" s="80"/>
      <c r="F2" s="80"/>
      <c r="G2" s="80"/>
      <c r="H2" s="80"/>
    </row>
    <row r="3" spans="1:8">
      <c r="A3" s="80"/>
      <c r="B3" s="80"/>
      <c r="C3" s="80"/>
      <c r="D3" s="82"/>
      <c r="E3" s="80"/>
      <c r="F3" s="80"/>
      <c r="G3" s="80"/>
      <c r="H3" s="80"/>
    </row>
    <row r="4" spans="1:8" ht="20.100000000000001" customHeight="1">
      <c r="A4" s="191" t="s">
        <v>344</v>
      </c>
      <c r="B4" s="191" t="s">
        <v>462</v>
      </c>
      <c r="C4" s="190" t="s">
        <v>33</v>
      </c>
      <c r="D4" s="190" t="s">
        <v>34</v>
      </c>
      <c r="E4" s="190" t="s">
        <v>4</v>
      </c>
      <c r="F4" s="187" t="s">
        <v>60</v>
      </c>
      <c r="G4" s="187"/>
      <c r="H4" s="187"/>
    </row>
    <row r="5" spans="1:8" ht="20.100000000000001" customHeight="1">
      <c r="A5" s="192"/>
      <c r="B5" s="192"/>
      <c r="C5" s="187"/>
      <c r="D5" s="187"/>
      <c r="E5" s="187"/>
      <c r="F5" s="116">
        <v>2020</v>
      </c>
      <c r="G5" s="116">
        <v>2021</v>
      </c>
      <c r="H5" s="116">
        <v>2022</v>
      </c>
    </row>
    <row r="6" spans="1:8" ht="20.100000000000001" customHeight="1">
      <c r="A6" s="16">
        <v>1</v>
      </c>
      <c r="B6" s="16">
        <v>0</v>
      </c>
      <c r="C6" s="7" t="s">
        <v>268</v>
      </c>
      <c r="D6" s="59" t="s">
        <v>92</v>
      </c>
      <c r="E6" s="7" t="s">
        <v>181</v>
      </c>
      <c r="F6" s="19">
        <v>362</v>
      </c>
      <c r="G6" s="19">
        <v>396</v>
      </c>
      <c r="H6" s="19">
        <v>486</v>
      </c>
    </row>
    <row r="7" spans="1:8" ht="39.950000000000003" customHeight="1">
      <c r="A7" s="17">
        <v>2</v>
      </c>
      <c r="B7" s="17">
        <v>0</v>
      </c>
      <c r="C7" s="9" t="s">
        <v>88</v>
      </c>
      <c r="D7" s="21" t="s">
        <v>316</v>
      </c>
      <c r="E7" s="9" t="s">
        <v>184</v>
      </c>
      <c r="F7" s="20">
        <v>428</v>
      </c>
      <c r="G7" s="20">
        <v>343</v>
      </c>
      <c r="H7" s="20">
        <v>366</v>
      </c>
    </row>
    <row r="8" spans="1:8" ht="39.950000000000003" customHeight="1">
      <c r="A8" s="17">
        <v>3</v>
      </c>
      <c r="B8" s="17">
        <v>0</v>
      </c>
      <c r="C8" s="9" t="s">
        <v>91</v>
      </c>
      <c r="D8" s="21" t="s">
        <v>317</v>
      </c>
      <c r="E8" s="9" t="s">
        <v>195</v>
      </c>
      <c r="F8" s="20">
        <v>208</v>
      </c>
      <c r="G8" s="20">
        <v>182</v>
      </c>
      <c r="H8" s="20">
        <v>209</v>
      </c>
    </row>
    <row r="9" spans="1:8" ht="39.950000000000003" customHeight="1">
      <c r="A9" s="17">
        <v>4</v>
      </c>
      <c r="B9" s="17">
        <v>0</v>
      </c>
      <c r="C9" s="9" t="s">
        <v>96</v>
      </c>
      <c r="D9" s="21" t="s">
        <v>318</v>
      </c>
      <c r="E9" s="9" t="s">
        <v>195</v>
      </c>
      <c r="F9" s="20">
        <v>167</v>
      </c>
      <c r="G9" s="20">
        <v>144</v>
      </c>
      <c r="H9" s="20">
        <v>130</v>
      </c>
    </row>
    <row r="10" spans="1:8" ht="20.100000000000001" customHeight="1">
      <c r="A10" s="17">
        <v>5</v>
      </c>
      <c r="B10" s="79">
        <v>0</v>
      </c>
      <c r="C10" s="9" t="s">
        <v>95</v>
      </c>
      <c r="D10" s="21" t="s">
        <v>319</v>
      </c>
      <c r="E10" s="9" t="s">
        <v>195</v>
      </c>
      <c r="F10" s="9">
        <v>121</v>
      </c>
      <c r="G10" s="20">
        <v>116</v>
      </c>
      <c r="H10" s="20">
        <v>119</v>
      </c>
    </row>
    <row r="11" spans="1:8" ht="20.100000000000001" customHeight="1">
      <c r="A11" s="17">
        <v>6</v>
      </c>
      <c r="B11" s="79">
        <v>3</v>
      </c>
      <c r="C11" s="9" t="s">
        <v>267</v>
      </c>
      <c r="D11" s="21" t="s">
        <v>266</v>
      </c>
      <c r="E11" s="9" t="s">
        <v>182</v>
      </c>
      <c r="F11" s="20">
        <v>83</v>
      </c>
      <c r="G11" s="20">
        <v>74</v>
      </c>
      <c r="H11" s="20">
        <v>103</v>
      </c>
    </row>
    <row r="12" spans="1:8" ht="20.100000000000001" customHeight="1">
      <c r="A12" s="17">
        <v>7</v>
      </c>
      <c r="B12" s="79">
        <v>5</v>
      </c>
      <c r="C12" s="9" t="s">
        <v>401</v>
      </c>
      <c r="D12" s="21" t="s">
        <v>402</v>
      </c>
      <c r="E12" s="63" t="s">
        <v>403</v>
      </c>
      <c r="F12" s="20">
        <v>48</v>
      </c>
      <c r="G12" s="20">
        <v>65</v>
      </c>
      <c r="H12" s="20">
        <v>90</v>
      </c>
    </row>
    <row r="13" spans="1:8" ht="39.950000000000003" customHeight="1">
      <c r="A13" s="17">
        <v>8</v>
      </c>
      <c r="B13" s="79">
        <v>-1</v>
      </c>
      <c r="C13" s="9" t="s">
        <v>97</v>
      </c>
      <c r="D13" s="21" t="s">
        <v>98</v>
      </c>
      <c r="E13" s="9" t="s">
        <v>189</v>
      </c>
      <c r="F13" s="9">
        <v>98</v>
      </c>
      <c r="G13" s="9">
        <v>87</v>
      </c>
      <c r="H13" s="20">
        <v>89</v>
      </c>
    </row>
    <row r="14" spans="1:8" ht="20.100000000000001" customHeight="1">
      <c r="A14" s="17">
        <v>9</v>
      </c>
      <c r="B14" s="79">
        <v>-3</v>
      </c>
      <c r="C14" s="9" t="s">
        <v>93</v>
      </c>
      <c r="D14" s="21" t="s">
        <v>94</v>
      </c>
      <c r="E14" s="9" t="s">
        <v>193</v>
      </c>
      <c r="F14" s="20">
        <v>142</v>
      </c>
      <c r="G14" s="20">
        <v>104</v>
      </c>
      <c r="H14" s="20">
        <v>88</v>
      </c>
    </row>
    <row r="15" spans="1:8" ht="39.950000000000003" customHeight="1">
      <c r="A15" s="18">
        <v>10</v>
      </c>
      <c r="B15" s="18">
        <v>4</v>
      </c>
      <c r="C15" s="11" t="s">
        <v>404</v>
      </c>
      <c r="D15" s="60" t="s">
        <v>405</v>
      </c>
      <c r="E15" s="11" t="s">
        <v>406</v>
      </c>
      <c r="F15" s="22">
        <v>55</v>
      </c>
      <c r="G15" s="22">
        <v>57</v>
      </c>
      <c r="H15" s="22">
        <v>80</v>
      </c>
    </row>
    <row r="16" spans="1:8">
      <c r="A16" s="111" t="s">
        <v>37</v>
      </c>
    </row>
    <row r="17" spans="1:4">
      <c r="A17" s="112" t="s">
        <v>342</v>
      </c>
    </row>
    <row r="18" spans="1:4">
      <c r="A18" s="112" t="s">
        <v>343</v>
      </c>
      <c r="D18"/>
    </row>
    <row r="19" spans="1:4">
      <c r="A19" s="112" t="s">
        <v>400</v>
      </c>
    </row>
    <row r="20" spans="1:4">
      <c r="D20"/>
    </row>
    <row r="21" spans="1:4">
      <c r="D21"/>
    </row>
    <row r="22" spans="1:4">
      <c r="D22"/>
    </row>
    <row r="23" spans="1:4">
      <c r="D23"/>
    </row>
    <row r="24" spans="1:4">
      <c r="D24"/>
    </row>
    <row r="25" spans="1:4">
      <c r="D25"/>
    </row>
    <row r="26" spans="1:4">
      <c r="D26"/>
    </row>
    <row r="27" spans="1:4">
      <c r="D27"/>
    </row>
    <row r="28" spans="1:4">
      <c r="D28"/>
    </row>
    <row r="29" spans="1:4">
      <c r="D29"/>
    </row>
    <row r="30" spans="1:4">
      <c r="D30"/>
    </row>
    <row r="31" spans="1:4">
      <c r="D31"/>
    </row>
    <row r="32" spans="1:4">
      <c r="D32"/>
    </row>
    <row r="33" spans="4:4">
      <c r="D33"/>
    </row>
    <row r="34" spans="4:4">
      <c r="D34"/>
    </row>
    <row r="35" spans="4:4">
      <c r="D35"/>
    </row>
    <row r="36" spans="4:4">
      <c r="D36"/>
    </row>
    <row r="37" spans="4:4">
      <c r="D37"/>
    </row>
    <row r="38" spans="4:4">
      <c r="D38"/>
    </row>
    <row r="39" spans="4:4">
      <c r="D39"/>
    </row>
    <row r="40" spans="4:4">
      <c r="D40"/>
    </row>
    <row r="41" spans="4:4">
      <c r="D41"/>
    </row>
    <row r="42" spans="4:4">
      <c r="D42"/>
    </row>
    <row r="43" spans="4:4">
      <c r="D43"/>
    </row>
    <row r="44" spans="4:4">
      <c r="D44"/>
    </row>
    <row r="45" spans="4:4">
      <c r="D45"/>
    </row>
    <row r="46" spans="4:4">
      <c r="D46"/>
    </row>
    <row r="47" spans="4:4">
      <c r="D47"/>
    </row>
    <row r="48" spans="4:4">
      <c r="D48"/>
    </row>
    <row r="49" spans="4:4">
      <c r="D49"/>
    </row>
    <row r="50" spans="4:4">
      <c r="D50"/>
    </row>
    <row r="51" spans="4:4">
      <c r="D51"/>
    </row>
    <row r="52" spans="4:4">
      <c r="D52"/>
    </row>
    <row r="53" spans="4:4">
      <c r="D53"/>
    </row>
    <row r="54" spans="4:4">
      <c r="D54"/>
    </row>
    <row r="55" spans="4:4">
      <c r="D55"/>
    </row>
    <row r="56" spans="4:4">
      <c r="D56"/>
    </row>
    <row r="57" spans="4:4">
      <c r="D57"/>
    </row>
    <row r="58" spans="4:4">
      <c r="D58"/>
    </row>
    <row r="59" spans="4:4">
      <c r="D59"/>
    </row>
    <row r="60" spans="4:4">
      <c r="D60"/>
    </row>
    <row r="61" spans="4:4">
      <c r="D61"/>
    </row>
  </sheetData>
  <mergeCells count="6">
    <mergeCell ref="A4:A5"/>
    <mergeCell ref="C4:C5"/>
    <mergeCell ref="D4:D5"/>
    <mergeCell ref="E4:E5"/>
    <mergeCell ref="F4:H4"/>
    <mergeCell ref="B4:B5"/>
  </mergeCells>
  <phoneticPr fontId="2" type="noConversion"/>
  <pageMargins left="0.7" right="0.7" top="0.75" bottom="0.75" header="0.3" footer="0.3"/>
  <pageSetup paperSize="9" scale="79" fitToHeight="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6">
    <pageSetUpPr fitToPage="1"/>
  </sheetPr>
  <dimension ref="A1:J37"/>
  <sheetViews>
    <sheetView workbookViewId="0">
      <selection sqref="A1:J37"/>
    </sheetView>
  </sheetViews>
  <sheetFormatPr defaultRowHeight="16.5"/>
  <cols>
    <col min="1" max="1" width="20.625" customWidth="1"/>
    <col min="8" max="8" width="9" customWidth="1"/>
    <col min="9" max="9" width="11.75" customWidth="1"/>
    <col min="10" max="10" width="15" bestFit="1" customWidth="1"/>
  </cols>
  <sheetData>
    <row r="1" spans="1:10">
      <c r="A1" s="80" t="s">
        <v>518</v>
      </c>
    </row>
    <row r="4" spans="1:10" ht="39.950000000000003" customHeight="1">
      <c r="A4" s="116" t="s">
        <v>479</v>
      </c>
      <c r="B4" s="116" t="s">
        <v>179</v>
      </c>
      <c r="C4" s="116" t="s">
        <v>189</v>
      </c>
      <c r="D4" s="116" t="s">
        <v>180</v>
      </c>
      <c r="E4" s="116" t="s">
        <v>181</v>
      </c>
      <c r="F4" s="116" t="s">
        <v>182</v>
      </c>
      <c r="G4" s="116" t="s">
        <v>184</v>
      </c>
      <c r="H4" s="116" t="s">
        <v>22</v>
      </c>
      <c r="I4" s="116" t="s">
        <v>5</v>
      </c>
      <c r="J4" s="130" t="s">
        <v>481</v>
      </c>
    </row>
    <row r="5" spans="1:10" ht="20.100000000000001" customHeight="1">
      <c r="A5" s="70">
        <v>1999</v>
      </c>
      <c r="B5" s="1">
        <v>5804</v>
      </c>
      <c r="C5" s="1">
        <v>6300</v>
      </c>
      <c r="D5" s="1">
        <v>5411</v>
      </c>
      <c r="E5" s="147">
        <v>9</v>
      </c>
      <c r="F5" s="1">
        <v>701</v>
      </c>
      <c r="G5" s="1">
        <v>1377</v>
      </c>
      <c r="H5" s="1">
        <v>2568</v>
      </c>
      <c r="I5" s="1">
        <v>22161</v>
      </c>
      <c r="J5" s="8">
        <f t="shared" ref="J5:J28" si="0">ROUND(SUM(B5:G5)/I5,3)</f>
        <v>0.88500000000000001</v>
      </c>
    </row>
    <row r="6" spans="1:10" ht="20.100000000000001" customHeight="1">
      <c r="A6" s="70">
        <v>2000</v>
      </c>
      <c r="B6" s="1">
        <v>6830</v>
      </c>
      <c r="C6" s="1">
        <v>9287</v>
      </c>
      <c r="D6" s="1">
        <v>6963</v>
      </c>
      <c r="E6" s="1">
        <v>30</v>
      </c>
      <c r="F6" s="1">
        <v>775</v>
      </c>
      <c r="G6" s="1">
        <v>1449</v>
      </c>
      <c r="H6" s="1">
        <v>3117</v>
      </c>
      <c r="I6" s="1">
        <v>28451</v>
      </c>
      <c r="J6" s="10">
        <f t="shared" si="0"/>
        <v>0.89</v>
      </c>
    </row>
    <row r="7" spans="1:10" ht="20.100000000000001" customHeight="1">
      <c r="A7" s="70">
        <v>2001</v>
      </c>
      <c r="B7" s="1">
        <v>9170</v>
      </c>
      <c r="C7" s="1">
        <v>11087</v>
      </c>
      <c r="D7" s="1">
        <v>7244</v>
      </c>
      <c r="E7" s="1">
        <v>43</v>
      </c>
      <c r="F7" s="1">
        <v>945</v>
      </c>
      <c r="G7" s="1">
        <v>1675</v>
      </c>
      <c r="H7" s="1">
        <v>3228</v>
      </c>
      <c r="I7" s="1">
        <v>33392</v>
      </c>
      <c r="J7" s="10">
        <f t="shared" si="0"/>
        <v>0.90300000000000002</v>
      </c>
    </row>
    <row r="8" spans="1:10" ht="20.100000000000001" customHeight="1">
      <c r="A8" s="70">
        <v>2002</v>
      </c>
      <c r="B8" s="1">
        <v>9638</v>
      </c>
      <c r="C8" s="1">
        <v>10148</v>
      </c>
      <c r="D8" s="1">
        <v>6787</v>
      </c>
      <c r="E8" s="1">
        <v>80</v>
      </c>
      <c r="F8" s="1">
        <v>833</v>
      </c>
      <c r="G8" s="1">
        <v>1355</v>
      </c>
      <c r="H8" s="1">
        <v>2775</v>
      </c>
      <c r="I8" s="1">
        <v>31616</v>
      </c>
      <c r="J8" s="10">
        <f t="shared" si="0"/>
        <v>0.91200000000000003</v>
      </c>
    </row>
    <row r="9" spans="1:10" ht="20.100000000000001" customHeight="1">
      <c r="A9" s="70">
        <v>2003</v>
      </c>
      <c r="B9" s="1">
        <v>13049</v>
      </c>
      <c r="C9" s="1">
        <v>10087</v>
      </c>
      <c r="D9" s="1">
        <v>6832</v>
      </c>
      <c r="E9" s="1">
        <v>134</v>
      </c>
      <c r="F9" s="1">
        <v>1265</v>
      </c>
      <c r="G9" s="1">
        <v>1326</v>
      </c>
      <c r="H9" s="1">
        <v>3130</v>
      </c>
      <c r="I9" s="1">
        <v>35823</v>
      </c>
      <c r="J9" s="10">
        <f t="shared" si="0"/>
        <v>0.91300000000000003</v>
      </c>
    </row>
    <row r="10" spans="1:10" ht="20.100000000000001" customHeight="1">
      <c r="A10" s="70">
        <v>2004</v>
      </c>
      <c r="B10" s="1">
        <v>16747</v>
      </c>
      <c r="C10" s="1">
        <v>11143</v>
      </c>
      <c r="D10" s="1">
        <v>7435</v>
      </c>
      <c r="E10" s="1">
        <v>129</v>
      </c>
      <c r="F10" s="1">
        <v>1560</v>
      </c>
      <c r="G10" s="1">
        <v>1208</v>
      </c>
      <c r="H10" s="1">
        <v>3697</v>
      </c>
      <c r="I10" s="1">
        <v>41919</v>
      </c>
      <c r="J10" s="10">
        <f t="shared" si="0"/>
        <v>0.91200000000000003</v>
      </c>
    </row>
    <row r="11" spans="1:10" ht="20.100000000000001" customHeight="1">
      <c r="A11" s="70">
        <v>2005</v>
      </c>
      <c r="B11" s="1">
        <v>20093</v>
      </c>
      <c r="C11" s="1">
        <v>11866</v>
      </c>
      <c r="D11" s="1">
        <v>8481</v>
      </c>
      <c r="E11" s="1">
        <v>71</v>
      </c>
      <c r="F11" s="1">
        <v>1866</v>
      </c>
      <c r="G11" s="1">
        <v>1375</v>
      </c>
      <c r="H11" s="1">
        <v>4089</v>
      </c>
      <c r="I11" s="1">
        <v>47841</v>
      </c>
      <c r="J11" s="10">
        <f t="shared" si="0"/>
        <v>0.91500000000000004</v>
      </c>
    </row>
    <row r="12" spans="1:10" ht="20.100000000000001" customHeight="1">
      <c r="A12" s="70">
        <v>2006</v>
      </c>
      <c r="B12" s="1">
        <v>21365</v>
      </c>
      <c r="C12" s="1">
        <v>11582</v>
      </c>
      <c r="D12" s="1">
        <v>8640</v>
      </c>
      <c r="E12" s="1">
        <v>143</v>
      </c>
      <c r="F12" s="1">
        <v>2210</v>
      </c>
      <c r="G12" s="1">
        <v>1485</v>
      </c>
      <c r="H12" s="1">
        <v>4686</v>
      </c>
      <c r="I12" s="1">
        <v>50111</v>
      </c>
      <c r="J12" s="10">
        <f t="shared" si="0"/>
        <v>0.90600000000000003</v>
      </c>
    </row>
    <row r="13" spans="1:10" ht="20.100000000000001" customHeight="1">
      <c r="A13" s="70">
        <v>2007</v>
      </c>
      <c r="B13" s="1">
        <v>23330</v>
      </c>
      <c r="C13" s="1">
        <v>11043</v>
      </c>
      <c r="D13" s="1">
        <v>8977</v>
      </c>
      <c r="E13" s="1">
        <v>204</v>
      </c>
      <c r="F13" s="1">
        <v>1889</v>
      </c>
      <c r="G13" s="1">
        <v>1494</v>
      </c>
      <c r="H13" s="1">
        <v>4632</v>
      </c>
      <c r="I13" s="1">
        <v>51569</v>
      </c>
      <c r="J13" s="10">
        <f t="shared" si="0"/>
        <v>0.91</v>
      </c>
    </row>
    <row r="14" spans="1:10" ht="20.100000000000001" customHeight="1">
      <c r="A14" s="70">
        <v>2008</v>
      </c>
      <c r="B14" s="1">
        <v>23868</v>
      </c>
      <c r="C14" s="1">
        <v>11032</v>
      </c>
      <c r="D14" s="1">
        <v>8548</v>
      </c>
      <c r="E14" s="1">
        <v>353</v>
      </c>
      <c r="F14" s="1">
        <v>1783</v>
      </c>
      <c r="G14" s="1">
        <v>1462</v>
      </c>
      <c r="H14" s="1">
        <v>4785</v>
      </c>
      <c r="I14" s="1">
        <v>51831</v>
      </c>
      <c r="J14" s="10">
        <f t="shared" si="0"/>
        <v>0.90800000000000003</v>
      </c>
    </row>
    <row r="15" spans="1:10" ht="20.100000000000001" customHeight="1">
      <c r="A15" s="70">
        <v>2009</v>
      </c>
      <c r="B15" s="1">
        <v>22712</v>
      </c>
      <c r="C15" s="1">
        <v>9082</v>
      </c>
      <c r="D15" s="1">
        <v>7822</v>
      </c>
      <c r="E15" s="1">
        <v>365</v>
      </c>
      <c r="F15" s="1">
        <v>1409</v>
      </c>
      <c r="G15" s="1">
        <v>1424</v>
      </c>
      <c r="H15" s="1">
        <v>3768</v>
      </c>
      <c r="I15" s="1">
        <v>46582</v>
      </c>
      <c r="J15" s="10">
        <f t="shared" si="0"/>
        <v>0.91900000000000004</v>
      </c>
    </row>
    <row r="16" spans="1:10" ht="20.100000000000001" customHeight="1">
      <c r="A16" s="70">
        <v>2010</v>
      </c>
      <c r="B16" s="1">
        <v>22905</v>
      </c>
      <c r="C16" s="1">
        <v>9984</v>
      </c>
      <c r="D16" s="1">
        <v>7612</v>
      </c>
      <c r="E16" s="1">
        <v>425</v>
      </c>
      <c r="F16" s="1">
        <v>1380</v>
      </c>
      <c r="G16" s="1">
        <v>1430</v>
      </c>
      <c r="H16" s="1">
        <v>3591</v>
      </c>
      <c r="I16" s="1">
        <v>47327</v>
      </c>
      <c r="J16" s="10">
        <f t="shared" si="0"/>
        <v>0.92400000000000004</v>
      </c>
    </row>
    <row r="17" spans="1:10" ht="20.100000000000001" customHeight="1">
      <c r="A17" s="70">
        <v>2011</v>
      </c>
      <c r="B17" s="1">
        <v>23518</v>
      </c>
      <c r="C17" s="1">
        <v>11833</v>
      </c>
      <c r="D17" s="1">
        <v>7088</v>
      </c>
      <c r="E17" s="1">
        <v>698</v>
      </c>
      <c r="F17" s="1">
        <v>1664</v>
      </c>
      <c r="G17" s="1">
        <v>1349</v>
      </c>
      <c r="H17" s="1">
        <v>3769</v>
      </c>
      <c r="I17" s="1">
        <v>49919</v>
      </c>
      <c r="J17" s="10">
        <f t="shared" si="0"/>
        <v>0.92400000000000004</v>
      </c>
    </row>
    <row r="18" spans="1:10" ht="20.100000000000001" customHeight="1">
      <c r="A18" s="70">
        <v>2012</v>
      </c>
      <c r="B18" s="1">
        <v>23077</v>
      </c>
      <c r="C18" s="1">
        <v>12646</v>
      </c>
      <c r="D18" s="1">
        <v>7560</v>
      </c>
      <c r="E18" s="1">
        <v>1254</v>
      </c>
      <c r="F18" s="1">
        <v>1756</v>
      </c>
      <c r="G18" s="1">
        <v>1301</v>
      </c>
      <c r="H18" s="1">
        <v>3595</v>
      </c>
      <c r="I18" s="1">
        <v>51189</v>
      </c>
      <c r="J18" s="10">
        <f t="shared" si="0"/>
        <v>0.93</v>
      </c>
    </row>
    <row r="19" spans="1:10" ht="20.100000000000001" customHeight="1">
      <c r="A19" s="70">
        <v>2013</v>
      </c>
      <c r="B19" s="1">
        <v>21730</v>
      </c>
      <c r="C19" s="1">
        <v>12419</v>
      </c>
      <c r="D19" s="1">
        <v>7475</v>
      </c>
      <c r="E19" s="1">
        <v>1147</v>
      </c>
      <c r="F19" s="1">
        <v>1997</v>
      </c>
      <c r="G19" s="1">
        <v>1164</v>
      </c>
      <c r="H19" s="1">
        <v>3285</v>
      </c>
      <c r="I19" s="1">
        <v>49217</v>
      </c>
      <c r="J19" s="10">
        <f t="shared" si="0"/>
        <v>0.93300000000000005</v>
      </c>
    </row>
    <row r="20" spans="1:10" ht="20.100000000000001" customHeight="1">
      <c r="A20" s="70">
        <v>2014</v>
      </c>
      <c r="B20" s="1">
        <v>19054</v>
      </c>
      <c r="C20" s="1">
        <v>11945</v>
      </c>
      <c r="D20" s="1">
        <v>7276</v>
      </c>
      <c r="E20" s="1">
        <v>1319</v>
      </c>
      <c r="F20" s="1">
        <v>1937</v>
      </c>
      <c r="G20" s="1">
        <v>1209</v>
      </c>
      <c r="H20" s="1">
        <v>3639</v>
      </c>
      <c r="I20" s="1">
        <v>46379</v>
      </c>
      <c r="J20" s="10">
        <f t="shared" si="0"/>
        <v>0.92200000000000004</v>
      </c>
    </row>
    <row r="21" spans="1:10" ht="20.100000000000001" customHeight="1">
      <c r="A21" s="70">
        <v>2015</v>
      </c>
      <c r="B21" s="1">
        <v>17282</v>
      </c>
      <c r="C21" s="1">
        <v>12284</v>
      </c>
      <c r="D21" s="1">
        <v>7184</v>
      </c>
      <c r="E21" s="1">
        <v>1332</v>
      </c>
      <c r="F21" s="1">
        <v>1614</v>
      </c>
      <c r="G21" s="1">
        <v>1232</v>
      </c>
      <c r="H21" s="1">
        <v>3487</v>
      </c>
      <c r="I21" s="1">
        <v>44415</v>
      </c>
      <c r="J21" s="10">
        <f t="shared" si="0"/>
        <v>0.92100000000000004</v>
      </c>
    </row>
    <row r="22" spans="1:10" ht="20.100000000000001" customHeight="1">
      <c r="A22" s="70">
        <v>2016</v>
      </c>
      <c r="B22" s="1">
        <v>16866</v>
      </c>
      <c r="C22" s="1">
        <v>12006</v>
      </c>
      <c r="D22" s="1">
        <v>7081</v>
      </c>
      <c r="E22" s="1">
        <v>1484</v>
      </c>
      <c r="F22" s="1">
        <v>1719</v>
      </c>
      <c r="G22" s="1">
        <v>1300</v>
      </c>
      <c r="H22" s="1">
        <v>3380</v>
      </c>
      <c r="I22" s="1">
        <v>43836</v>
      </c>
      <c r="J22" s="10">
        <f t="shared" si="0"/>
        <v>0.92300000000000004</v>
      </c>
    </row>
    <row r="23" spans="1:10" ht="20.100000000000001" customHeight="1">
      <c r="A23" s="70">
        <v>2017</v>
      </c>
      <c r="B23" s="1">
        <v>18199</v>
      </c>
      <c r="C23" s="1">
        <v>12497</v>
      </c>
      <c r="D23" s="1">
        <v>6408</v>
      </c>
      <c r="E23" s="1">
        <v>1888</v>
      </c>
      <c r="F23" s="1">
        <v>1864</v>
      </c>
      <c r="G23" s="1">
        <v>1152</v>
      </c>
      <c r="H23" s="1">
        <v>4114</v>
      </c>
      <c r="I23" s="1">
        <v>46122</v>
      </c>
      <c r="J23" s="10">
        <f t="shared" si="0"/>
        <v>0.91100000000000003</v>
      </c>
    </row>
    <row r="24" spans="1:10" ht="20.100000000000001" customHeight="1">
      <c r="A24" s="70">
        <v>2018</v>
      </c>
      <c r="B24" s="1">
        <v>18365</v>
      </c>
      <c r="C24" s="1">
        <v>12871</v>
      </c>
      <c r="D24" s="1">
        <v>6393</v>
      </c>
      <c r="E24" s="1">
        <v>2595</v>
      </c>
      <c r="F24" s="1">
        <v>1766</v>
      </c>
      <c r="G24" s="1">
        <v>1197</v>
      </c>
      <c r="H24" s="1">
        <v>4242</v>
      </c>
      <c r="I24" s="1">
        <v>47429</v>
      </c>
      <c r="J24" s="10">
        <f t="shared" si="0"/>
        <v>0.91100000000000003</v>
      </c>
    </row>
    <row r="25" spans="1:10" ht="20.100000000000001" customHeight="1">
      <c r="A25" s="70">
        <v>2019</v>
      </c>
      <c r="B25" s="1">
        <v>18984</v>
      </c>
      <c r="C25" s="1">
        <v>13195</v>
      </c>
      <c r="D25" s="1">
        <v>6341</v>
      </c>
      <c r="E25" s="1">
        <v>2723</v>
      </c>
      <c r="F25" s="1">
        <v>1656</v>
      </c>
      <c r="G25" s="1">
        <v>1004</v>
      </c>
      <c r="H25" s="1">
        <v>4365</v>
      </c>
      <c r="I25" s="1">
        <v>48268</v>
      </c>
      <c r="J25" s="10">
        <f t="shared" si="0"/>
        <v>0.91</v>
      </c>
    </row>
    <row r="26" spans="1:10" ht="20.100000000000001" customHeight="1">
      <c r="A26" s="70">
        <v>2020</v>
      </c>
      <c r="B26" s="1">
        <v>19012</v>
      </c>
      <c r="C26" s="1">
        <v>12110</v>
      </c>
      <c r="D26" s="1">
        <v>6265</v>
      </c>
      <c r="E26" s="1">
        <v>2669</v>
      </c>
      <c r="F26" s="1">
        <v>1731</v>
      </c>
      <c r="G26" s="1">
        <v>931</v>
      </c>
      <c r="H26" s="1">
        <v>3946</v>
      </c>
      <c r="I26" s="1">
        <v>46664</v>
      </c>
      <c r="J26" s="10">
        <f t="shared" si="0"/>
        <v>0.91500000000000004</v>
      </c>
    </row>
    <row r="27" spans="1:10" ht="20.100000000000001" customHeight="1">
      <c r="A27" s="70">
        <v>2021</v>
      </c>
      <c r="B27" s="1">
        <v>19547</v>
      </c>
      <c r="C27" s="1">
        <v>12221</v>
      </c>
      <c r="D27" s="1">
        <v>7011</v>
      </c>
      <c r="E27" s="1">
        <v>3022</v>
      </c>
      <c r="F27" s="1">
        <v>2223</v>
      </c>
      <c r="G27" s="1">
        <v>1047</v>
      </c>
      <c r="H27" s="1">
        <v>4045</v>
      </c>
      <c r="I27" s="1">
        <v>49116</v>
      </c>
      <c r="J27" s="10">
        <f t="shared" si="0"/>
        <v>0.91800000000000004</v>
      </c>
    </row>
    <row r="28" spans="1:10" ht="20.100000000000001" customHeight="1">
      <c r="A28" s="18">
        <v>2022</v>
      </c>
      <c r="B28" s="15">
        <v>19400</v>
      </c>
      <c r="C28" s="15">
        <v>12078</v>
      </c>
      <c r="D28" s="15">
        <v>7671</v>
      </c>
      <c r="E28" s="15">
        <v>3493</v>
      </c>
      <c r="F28" s="15">
        <v>2582</v>
      </c>
      <c r="G28" s="15">
        <v>991</v>
      </c>
      <c r="H28" s="15">
        <v>4027</v>
      </c>
      <c r="I28" s="15">
        <v>50242</v>
      </c>
      <c r="J28" s="12">
        <f t="shared" si="0"/>
        <v>0.92</v>
      </c>
    </row>
    <row r="29" spans="1:10" ht="20.100000000000001" customHeight="1">
      <c r="A29" s="185" t="s">
        <v>486</v>
      </c>
      <c r="B29" s="182">
        <f>SUM(B5:B28)</f>
        <v>430545</v>
      </c>
      <c r="C29" s="182">
        <f t="shared" ref="C29:I29" si="1">SUM(C5:C28)</f>
        <v>270746</v>
      </c>
      <c r="D29" s="182">
        <f t="shared" si="1"/>
        <v>174505</v>
      </c>
      <c r="E29" s="182">
        <f>SUM(E5:E28)</f>
        <v>25610</v>
      </c>
      <c r="F29" s="182">
        <f t="shared" si="1"/>
        <v>39125</v>
      </c>
      <c r="G29" s="182">
        <f t="shared" si="1"/>
        <v>30937</v>
      </c>
      <c r="H29" s="182">
        <f t="shared" si="1"/>
        <v>89960</v>
      </c>
      <c r="I29" s="182">
        <f t="shared" si="1"/>
        <v>1061419</v>
      </c>
      <c r="J29" s="146"/>
    </row>
    <row r="30" spans="1:10" ht="20.100000000000001" customHeight="1">
      <c r="A30" s="145" t="s">
        <v>480</v>
      </c>
      <c r="B30" s="146">
        <f t="shared" ref="B30:I30" si="2">ROUND((B28/B5)^(1/23)-1,3)</f>
        <v>5.3999999999999999E-2</v>
      </c>
      <c r="C30" s="146">
        <f t="shared" si="2"/>
        <v>2.9000000000000001E-2</v>
      </c>
      <c r="D30" s="146">
        <f t="shared" si="2"/>
        <v>1.4999999999999999E-2</v>
      </c>
      <c r="E30" s="146">
        <f>ROUND((E28/E5)^(1/23)-1,3)</f>
        <v>0.29599999999999999</v>
      </c>
      <c r="F30" s="146">
        <f t="shared" si="2"/>
        <v>5.8000000000000003E-2</v>
      </c>
      <c r="G30" s="146">
        <f t="shared" si="2"/>
        <v>-1.4E-2</v>
      </c>
      <c r="H30" s="146">
        <f t="shared" si="2"/>
        <v>0.02</v>
      </c>
      <c r="I30" s="146">
        <f t="shared" si="2"/>
        <v>3.5999999999999997E-2</v>
      </c>
      <c r="J30" s="145"/>
    </row>
    <row r="31" spans="1:10" ht="20.100000000000001" customHeight="1">
      <c r="A31" s="145" t="s">
        <v>485</v>
      </c>
      <c r="B31" s="146">
        <f t="shared" ref="B31:I31" si="3">ROUND(B29/$I$29,3)</f>
        <v>0.40600000000000003</v>
      </c>
      <c r="C31" s="146">
        <f t="shared" si="3"/>
        <v>0.255</v>
      </c>
      <c r="D31" s="146">
        <f t="shared" si="3"/>
        <v>0.16400000000000001</v>
      </c>
      <c r="E31" s="146">
        <f t="shared" si="3"/>
        <v>2.4E-2</v>
      </c>
      <c r="F31" s="146">
        <f t="shared" si="3"/>
        <v>3.6999999999999998E-2</v>
      </c>
      <c r="G31" s="146">
        <f t="shared" si="3"/>
        <v>2.9000000000000001E-2</v>
      </c>
      <c r="H31" s="146">
        <f t="shared" si="3"/>
        <v>8.5000000000000006E-2</v>
      </c>
      <c r="I31" s="146">
        <f t="shared" si="3"/>
        <v>1</v>
      </c>
      <c r="J31" s="145"/>
    </row>
    <row r="32" spans="1:10">
      <c r="A32" s="111" t="s">
        <v>37</v>
      </c>
    </row>
    <row r="33" spans="1:1">
      <c r="A33" s="112" t="s">
        <v>340</v>
      </c>
    </row>
    <row r="34" spans="1:1">
      <c r="A34" s="112" t="s">
        <v>500</v>
      </c>
    </row>
    <row r="35" spans="1:1">
      <c r="A35" s="112"/>
    </row>
    <row r="36" spans="1:1">
      <c r="A36" s="112"/>
    </row>
    <row r="37" spans="1:1">
      <c r="A37" s="112" t="s">
        <v>478</v>
      </c>
    </row>
  </sheetData>
  <phoneticPr fontId="2" type="noConversion"/>
  <conditionalFormatting sqref="B30:I30">
    <cfRule type="cellIs" dxfId="136" priority="1" operator="lessThan">
      <formula>0</formula>
    </cfRule>
  </conditionalFormatting>
  <pageMargins left="0.7" right="0.7" top="0.75" bottom="0.75" header="0.3" footer="0.3"/>
  <pageSetup paperSize="9"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7">
    <pageSetUpPr fitToPage="1"/>
  </sheetPr>
  <dimension ref="A1:M52"/>
  <sheetViews>
    <sheetView zoomScaleNormal="100" workbookViewId="0"/>
  </sheetViews>
  <sheetFormatPr defaultRowHeight="16.5"/>
  <cols>
    <col min="1" max="1" width="5.625" customWidth="1"/>
    <col min="3" max="3" width="18.125" customWidth="1"/>
    <col min="9" max="13" width="10.625" customWidth="1"/>
    <col min="15" max="15" width="15.625" customWidth="1"/>
    <col min="16" max="16" width="11.625" customWidth="1"/>
    <col min="18" max="22" width="9.75" bestFit="1" customWidth="1"/>
  </cols>
  <sheetData>
    <row r="1" spans="1:13">
      <c r="A1" s="80" t="s">
        <v>510</v>
      </c>
      <c r="B1" s="80"/>
      <c r="C1" s="80"/>
      <c r="D1" s="80"/>
      <c r="E1" s="80"/>
      <c r="F1" s="80"/>
      <c r="G1" s="80"/>
      <c r="H1" s="80"/>
      <c r="I1" s="80"/>
      <c r="J1" s="80"/>
      <c r="M1" s="80"/>
    </row>
    <row r="2" spans="1:13">
      <c r="A2" s="80"/>
      <c r="B2" s="80"/>
      <c r="C2" s="80"/>
      <c r="D2" s="80"/>
      <c r="E2" s="80"/>
      <c r="F2" s="80"/>
      <c r="G2" s="80"/>
      <c r="H2" s="80"/>
      <c r="I2" s="80"/>
      <c r="J2" s="80"/>
    </row>
    <row r="3" spans="1:13">
      <c r="A3" s="80"/>
      <c r="B3" s="80"/>
      <c r="C3" s="80"/>
      <c r="D3" s="80"/>
      <c r="E3" s="80"/>
      <c r="F3" s="80"/>
      <c r="G3" s="80"/>
      <c r="H3" s="80"/>
      <c r="I3" s="80"/>
      <c r="J3" s="80"/>
    </row>
    <row r="4" spans="1:13" ht="16.5" customHeight="1">
      <c r="A4" s="187" t="s">
        <v>99</v>
      </c>
      <c r="B4" s="187" t="s">
        <v>100</v>
      </c>
      <c r="C4" s="187" t="s">
        <v>101</v>
      </c>
      <c r="D4" s="187" t="s">
        <v>547</v>
      </c>
      <c r="E4" s="187"/>
      <c r="F4" s="187"/>
      <c r="G4" s="187"/>
      <c r="H4" s="187"/>
      <c r="I4" s="190" t="s">
        <v>407</v>
      </c>
      <c r="J4" s="188" t="s">
        <v>504</v>
      </c>
    </row>
    <row r="5" spans="1:13">
      <c r="A5" s="193"/>
      <c r="B5" s="193"/>
      <c r="C5" s="193"/>
      <c r="D5" s="168">
        <v>2018</v>
      </c>
      <c r="E5" s="168">
        <v>2019</v>
      </c>
      <c r="F5" s="168">
        <v>2020</v>
      </c>
      <c r="G5" s="168">
        <v>2021</v>
      </c>
      <c r="H5" s="168">
        <v>2022</v>
      </c>
      <c r="I5" s="193"/>
      <c r="J5" s="189"/>
    </row>
    <row r="6" spans="1:13">
      <c r="A6" s="179"/>
      <c r="B6" s="179" t="s">
        <v>103</v>
      </c>
      <c r="C6" s="180" t="s">
        <v>501</v>
      </c>
      <c r="D6" s="181">
        <f>SUM(D7:D14)</f>
        <v>19598</v>
      </c>
      <c r="E6" s="181">
        <f>SUM(E7:E14)</f>
        <v>19871</v>
      </c>
      <c r="F6" s="181">
        <f>SUM(F7:F14)</f>
        <v>18578</v>
      </c>
      <c r="G6" s="181">
        <f>SUM(G7:G14)</f>
        <v>20090</v>
      </c>
      <c r="H6" s="181">
        <f>SUM(H7:H14)</f>
        <v>20621</v>
      </c>
      <c r="I6" s="174">
        <f t="shared" ref="I6:I48" si="0">H6/$H$48</f>
        <v>0.41043350185104094</v>
      </c>
      <c r="J6" s="175"/>
    </row>
    <row r="7" spans="1:13">
      <c r="A7" s="32" t="s">
        <v>102</v>
      </c>
      <c r="B7" s="32" t="s">
        <v>103</v>
      </c>
      <c r="C7" s="32" t="s">
        <v>548</v>
      </c>
      <c r="D7" s="33">
        <v>3032</v>
      </c>
      <c r="E7" s="33">
        <v>2946</v>
      </c>
      <c r="F7" s="33">
        <v>2984</v>
      </c>
      <c r="G7" s="33">
        <v>3193</v>
      </c>
      <c r="H7" s="33">
        <v>3080</v>
      </c>
      <c r="I7" s="37">
        <f t="shared" si="0"/>
        <v>6.1303292066398632E-2</v>
      </c>
      <c r="J7" s="37">
        <f t="shared" ref="J7:J14" si="1">H7/G7-1</f>
        <v>-3.538991544002501E-2</v>
      </c>
    </row>
    <row r="8" spans="1:13">
      <c r="A8" s="26" t="s">
        <v>105</v>
      </c>
      <c r="B8" s="26" t="s">
        <v>103</v>
      </c>
      <c r="C8" s="26" t="s">
        <v>106</v>
      </c>
      <c r="D8" s="27">
        <v>1890</v>
      </c>
      <c r="E8" s="27">
        <v>2239</v>
      </c>
      <c r="F8" s="27">
        <v>2211</v>
      </c>
      <c r="G8" s="27">
        <v>2278</v>
      </c>
      <c r="H8" s="27">
        <v>2327</v>
      </c>
      <c r="I8" s="34">
        <f t="shared" si="0"/>
        <v>4.6315831376139482E-2</v>
      </c>
      <c r="J8" s="34">
        <f t="shared" si="1"/>
        <v>2.1510096575943827E-2</v>
      </c>
    </row>
    <row r="9" spans="1:13">
      <c r="A9" s="26" t="s">
        <v>107</v>
      </c>
      <c r="B9" s="26" t="s">
        <v>103</v>
      </c>
      <c r="C9" s="26" t="s">
        <v>554</v>
      </c>
      <c r="D9" s="27">
        <v>679</v>
      </c>
      <c r="E9" s="27">
        <v>635</v>
      </c>
      <c r="F9" s="27">
        <v>607</v>
      </c>
      <c r="G9" s="27">
        <v>653</v>
      </c>
      <c r="H9" s="27">
        <v>635</v>
      </c>
      <c r="I9" s="34">
        <f t="shared" si="0"/>
        <v>1.2638828072130886E-2</v>
      </c>
      <c r="J9" s="34">
        <f t="shared" si="1"/>
        <v>-2.7565084226646275E-2</v>
      </c>
    </row>
    <row r="10" spans="1:13">
      <c r="A10" s="26" t="s">
        <v>109</v>
      </c>
      <c r="B10" s="26" t="s">
        <v>103</v>
      </c>
      <c r="C10" s="26" t="s">
        <v>549</v>
      </c>
      <c r="D10" s="27">
        <v>2097</v>
      </c>
      <c r="E10" s="27">
        <v>1813</v>
      </c>
      <c r="F10" s="27">
        <v>1463</v>
      </c>
      <c r="G10" s="27">
        <v>1439</v>
      </c>
      <c r="H10" s="27">
        <v>1334</v>
      </c>
      <c r="I10" s="34">
        <f t="shared" si="0"/>
        <v>2.6551490784602522E-2</v>
      </c>
      <c r="J10" s="34">
        <f t="shared" si="1"/>
        <v>-7.2967338429464901E-2</v>
      </c>
    </row>
    <row r="11" spans="1:13">
      <c r="A11" s="26" t="s">
        <v>111</v>
      </c>
      <c r="B11" s="26" t="s">
        <v>103</v>
      </c>
      <c r="C11" s="26" t="s">
        <v>112</v>
      </c>
      <c r="D11" s="27">
        <v>533</v>
      </c>
      <c r="E11" s="27">
        <v>480</v>
      </c>
      <c r="F11" s="27">
        <v>413</v>
      </c>
      <c r="G11" s="27">
        <v>535</v>
      </c>
      <c r="H11" s="27">
        <v>513</v>
      </c>
      <c r="I11" s="34">
        <f t="shared" si="0"/>
        <v>1.021058078898133E-2</v>
      </c>
      <c r="J11" s="34">
        <f t="shared" si="1"/>
        <v>-4.1121495327102853E-2</v>
      </c>
    </row>
    <row r="12" spans="1:13">
      <c r="A12" s="26" t="s">
        <v>113</v>
      </c>
      <c r="B12" s="26" t="s">
        <v>103</v>
      </c>
      <c r="C12" s="26" t="s">
        <v>550</v>
      </c>
      <c r="D12" s="27">
        <v>4629</v>
      </c>
      <c r="E12" s="27">
        <v>4500</v>
      </c>
      <c r="F12" s="27">
        <v>4346</v>
      </c>
      <c r="G12" s="27">
        <v>4378</v>
      </c>
      <c r="H12" s="27">
        <v>4513</v>
      </c>
      <c r="I12" s="34">
        <f t="shared" si="0"/>
        <v>8.9825245810278259E-2</v>
      </c>
      <c r="J12" s="34">
        <f t="shared" si="1"/>
        <v>3.0835998172681567E-2</v>
      </c>
    </row>
    <row r="13" spans="1:13">
      <c r="A13" s="26" t="s">
        <v>115</v>
      </c>
      <c r="B13" s="26" t="s">
        <v>103</v>
      </c>
      <c r="C13" s="26" t="s">
        <v>558</v>
      </c>
      <c r="D13" s="27">
        <v>1269</v>
      </c>
      <c r="E13" s="27">
        <v>1397</v>
      </c>
      <c r="F13" s="27">
        <v>1237</v>
      </c>
      <c r="G13" s="27">
        <v>1013</v>
      </c>
      <c r="H13" s="27">
        <v>955</v>
      </c>
      <c r="I13" s="34">
        <f t="shared" si="0"/>
        <v>1.9008001273834639E-2</v>
      </c>
      <c r="J13" s="34">
        <f t="shared" si="1"/>
        <v>-5.7255676209279405E-2</v>
      </c>
    </row>
    <row r="14" spans="1:13">
      <c r="A14" s="30" t="s">
        <v>117</v>
      </c>
      <c r="B14" s="30" t="s">
        <v>103</v>
      </c>
      <c r="C14" s="30" t="s">
        <v>118</v>
      </c>
      <c r="D14" s="31">
        <v>5469</v>
      </c>
      <c r="E14" s="31">
        <v>5861</v>
      </c>
      <c r="F14" s="31">
        <v>5317</v>
      </c>
      <c r="G14" s="31">
        <v>6601</v>
      </c>
      <c r="H14" s="31">
        <v>7264</v>
      </c>
      <c r="I14" s="35">
        <f t="shared" si="0"/>
        <v>0.1445802316786752</v>
      </c>
      <c r="J14" s="35">
        <f t="shared" si="1"/>
        <v>0.10043932737464023</v>
      </c>
    </row>
    <row r="15" spans="1:13">
      <c r="A15" s="176"/>
      <c r="B15" s="177" t="s">
        <v>120</v>
      </c>
      <c r="C15" s="176" t="s">
        <v>501</v>
      </c>
      <c r="D15" s="178">
        <f>SUM(D16:D20)</f>
        <v>6672</v>
      </c>
      <c r="E15" s="178">
        <f>SUM(E16:E20)</f>
        <v>6722</v>
      </c>
      <c r="F15" s="178">
        <f>SUM(F16:F20)</f>
        <v>6823</v>
      </c>
      <c r="G15" s="178">
        <f>SUM(G16:G20)</f>
        <v>7064</v>
      </c>
      <c r="H15" s="178">
        <f>SUM(H16:H20)</f>
        <v>6657</v>
      </c>
      <c r="I15" s="174">
        <f t="shared" si="0"/>
        <v>0.13249870626169341</v>
      </c>
      <c r="J15" s="175"/>
    </row>
    <row r="16" spans="1:13">
      <c r="A16" s="32" t="s">
        <v>119</v>
      </c>
      <c r="B16" s="32" t="s">
        <v>120</v>
      </c>
      <c r="C16" s="32" t="s">
        <v>121</v>
      </c>
      <c r="D16" s="33">
        <v>2693</v>
      </c>
      <c r="E16" s="33">
        <v>2690</v>
      </c>
      <c r="F16" s="33">
        <v>2649</v>
      </c>
      <c r="G16" s="33">
        <v>2637</v>
      </c>
      <c r="H16" s="33">
        <v>2585</v>
      </c>
      <c r="I16" s="37">
        <f t="shared" si="0"/>
        <v>5.1450977270013139E-2</v>
      </c>
      <c r="J16" s="37">
        <f>H16/G16-1</f>
        <v>-1.9719378081152872E-2</v>
      </c>
    </row>
    <row r="17" spans="1:10">
      <c r="A17" s="26" t="s">
        <v>122</v>
      </c>
      <c r="B17" s="26" t="s">
        <v>120</v>
      </c>
      <c r="C17" s="26" t="s">
        <v>123</v>
      </c>
      <c r="D17" s="27">
        <v>1866</v>
      </c>
      <c r="E17" s="27">
        <v>1897</v>
      </c>
      <c r="F17" s="27">
        <v>1852</v>
      </c>
      <c r="G17" s="27">
        <v>2002</v>
      </c>
      <c r="H17" s="27">
        <v>1916</v>
      </c>
      <c r="I17" s="34">
        <f t="shared" si="0"/>
        <v>3.8135424545201226E-2</v>
      </c>
      <c r="J17" s="34">
        <f>H17/G17-1</f>
        <v>-4.2957042957042946E-2</v>
      </c>
    </row>
    <row r="18" spans="1:10">
      <c r="A18" s="26" t="s">
        <v>124</v>
      </c>
      <c r="B18" s="26" t="s">
        <v>120</v>
      </c>
      <c r="C18" s="26" t="s">
        <v>125</v>
      </c>
      <c r="D18" s="27">
        <v>134</v>
      </c>
      <c r="E18" s="27">
        <v>121</v>
      </c>
      <c r="F18" s="27">
        <v>124</v>
      </c>
      <c r="G18" s="27">
        <v>138</v>
      </c>
      <c r="H18" s="27">
        <v>112</v>
      </c>
      <c r="I18" s="34">
        <f t="shared" si="0"/>
        <v>2.2292106205963141E-3</v>
      </c>
      <c r="J18" s="34">
        <f>H18/G18-1</f>
        <v>-0.18840579710144922</v>
      </c>
    </row>
    <row r="19" spans="1:10">
      <c r="A19" s="26" t="s">
        <v>126</v>
      </c>
      <c r="B19" s="26" t="s">
        <v>120</v>
      </c>
      <c r="C19" s="26" t="s">
        <v>127</v>
      </c>
      <c r="D19" s="27">
        <v>623</v>
      </c>
      <c r="E19" s="27">
        <v>643</v>
      </c>
      <c r="F19" s="27">
        <v>611</v>
      </c>
      <c r="G19" s="27">
        <v>683</v>
      </c>
      <c r="H19" s="27">
        <v>653</v>
      </c>
      <c r="I19" s="34">
        <f t="shared" si="0"/>
        <v>1.2997094064726723E-2</v>
      </c>
      <c r="J19" s="34">
        <f>H19/G19-1</f>
        <v>-4.3923865300146359E-2</v>
      </c>
    </row>
    <row r="20" spans="1:10">
      <c r="A20" s="30" t="s">
        <v>128</v>
      </c>
      <c r="B20" s="30" t="s">
        <v>120</v>
      </c>
      <c r="C20" s="30" t="s">
        <v>129</v>
      </c>
      <c r="D20" s="31">
        <v>1356</v>
      </c>
      <c r="E20" s="31">
        <v>1371</v>
      </c>
      <c r="F20" s="31">
        <v>1587</v>
      </c>
      <c r="G20" s="31">
        <v>1604</v>
      </c>
      <c r="H20" s="31">
        <v>1391</v>
      </c>
      <c r="I20" s="35">
        <f t="shared" si="0"/>
        <v>2.7685999761156006E-2</v>
      </c>
      <c r="J20" s="35">
        <f>H20/G20-1</f>
        <v>-0.13279301745635907</v>
      </c>
    </row>
    <row r="21" spans="1:10">
      <c r="A21" s="25"/>
      <c r="B21" s="177" t="s">
        <v>131</v>
      </c>
      <c r="C21" s="176" t="s">
        <v>501</v>
      </c>
      <c r="D21" s="178">
        <f>SUM(D22:D32)</f>
        <v>11637</v>
      </c>
      <c r="E21" s="178">
        <f>SUM(E22:E32)</f>
        <v>12304</v>
      </c>
      <c r="F21" s="178">
        <f>SUM(F22:F32)</f>
        <v>12293</v>
      </c>
      <c r="G21" s="178">
        <f>SUM(G22:G32)</f>
        <v>12960</v>
      </c>
      <c r="H21" s="178">
        <f>SUM(H22:H32)</f>
        <v>12837</v>
      </c>
      <c r="I21" s="174">
        <f t="shared" si="0"/>
        <v>0.25550336371959714</v>
      </c>
      <c r="J21" s="175"/>
    </row>
    <row r="22" spans="1:10">
      <c r="A22" s="32" t="s">
        <v>130</v>
      </c>
      <c r="B22" s="32" t="s">
        <v>131</v>
      </c>
      <c r="C22" s="32" t="s">
        <v>552</v>
      </c>
      <c r="D22" s="33">
        <v>1598</v>
      </c>
      <c r="E22" s="33">
        <v>1653</v>
      </c>
      <c r="F22" s="33">
        <v>1720</v>
      </c>
      <c r="G22" s="33">
        <v>1742</v>
      </c>
      <c r="H22" s="33">
        <v>1661</v>
      </c>
      <c r="I22" s="37">
        <f t="shared" si="0"/>
        <v>3.3059989650093546E-2</v>
      </c>
      <c r="J22" s="37">
        <f t="shared" ref="J22:J32" si="2">H22/G22-1</f>
        <v>-4.6498277841561464E-2</v>
      </c>
    </row>
    <row r="23" spans="1:10">
      <c r="A23" s="26" t="s">
        <v>133</v>
      </c>
      <c r="B23" s="26" t="s">
        <v>131</v>
      </c>
      <c r="C23" s="26" t="s">
        <v>134</v>
      </c>
      <c r="D23" s="27">
        <v>822</v>
      </c>
      <c r="E23" s="27">
        <v>960</v>
      </c>
      <c r="F23" s="27">
        <v>1144</v>
      </c>
      <c r="G23" s="27">
        <v>1419</v>
      </c>
      <c r="H23" s="27">
        <v>1404</v>
      </c>
      <c r="I23" s="34">
        <f t="shared" si="0"/>
        <v>2.794474742247522E-2</v>
      </c>
      <c r="J23" s="34">
        <f t="shared" si="2"/>
        <v>-1.0570824524312905E-2</v>
      </c>
    </row>
    <row r="24" spans="1:10">
      <c r="A24" s="26" t="s">
        <v>135</v>
      </c>
      <c r="B24" s="26" t="s">
        <v>131</v>
      </c>
      <c r="C24" s="26" t="s">
        <v>136</v>
      </c>
      <c r="D24" s="27">
        <v>1234</v>
      </c>
      <c r="E24" s="27">
        <v>1333</v>
      </c>
      <c r="F24" s="27">
        <v>1280</v>
      </c>
      <c r="G24" s="27">
        <v>1683</v>
      </c>
      <c r="H24" s="27">
        <v>1790</v>
      </c>
      <c r="I24" s="34">
        <f t="shared" si="0"/>
        <v>3.5627562597030371E-2</v>
      </c>
      <c r="J24" s="34">
        <f t="shared" si="2"/>
        <v>6.3576945929887163E-2</v>
      </c>
    </row>
    <row r="25" spans="1:10">
      <c r="A25" s="26" t="s">
        <v>137</v>
      </c>
      <c r="B25" s="26" t="s">
        <v>131</v>
      </c>
      <c r="C25" s="26" t="s">
        <v>138</v>
      </c>
      <c r="D25" s="27">
        <v>1740</v>
      </c>
      <c r="E25" s="27">
        <v>1807</v>
      </c>
      <c r="F25" s="27">
        <v>1895</v>
      </c>
      <c r="G25" s="27">
        <v>1888</v>
      </c>
      <c r="H25" s="27">
        <v>2014</v>
      </c>
      <c r="I25" s="34">
        <f t="shared" si="0"/>
        <v>4.0085983838223004E-2</v>
      </c>
      <c r="J25" s="34">
        <f t="shared" si="2"/>
        <v>6.6737288135593209E-2</v>
      </c>
    </row>
    <row r="26" spans="1:10">
      <c r="A26" s="26" t="s">
        <v>139</v>
      </c>
      <c r="B26" s="26" t="s">
        <v>131</v>
      </c>
      <c r="C26" s="26" t="s">
        <v>140</v>
      </c>
      <c r="D26" s="27">
        <v>295</v>
      </c>
      <c r="E26" s="27">
        <v>334</v>
      </c>
      <c r="F26" s="27">
        <v>311</v>
      </c>
      <c r="G26" s="27">
        <v>293</v>
      </c>
      <c r="H26" s="27">
        <v>234</v>
      </c>
      <c r="I26" s="34">
        <f t="shared" si="0"/>
        <v>4.6574579037458701E-3</v>
      </c>
      <c r="J26" s="34">
        <f t="shared" si="2"/>
        <v>-0.20136518771331058</v>
      </c>
    </row>
    <row r="27" spans="1:10">
      <c r="A27" s="26" t="s">
        <v>141</v>
      </c>
      <c r="B27" s="26" t="s">
        <v>131</v>
      </c>
      <c r="C27" s="26" t="s">
        <v>142</v>
      </c>
      <c r="D27" s="27">
        <v>1913</v>
      </c>
      <c r="E27" s="27">
        <v>1837</v>
      </c>
      <c r="F27" s="27">
        <v>1700</v>
      </c>
      <c r="G27" s="27">
        <v>1599</v>
      </c>
      <c r="H27" s="27">
        <v>1486</v>
      </c>
      <c r="I27" s="34">
        <f t="shared" si="0"/>
        <v>2.9576848055411806E-2</v>
      </c>
      <c r="J27" s="34">
        <f t="shared" si="2"/>
        <v>-7.0669168230143797E-2</v>
      </c>
    </row>
    <row r="28" spans="1:10">
      <c r="A28" s="26" t="s">
        <v>143</v>
      </c>
      <c r="B28" s="26" t="s">
        <v>131</v>
      </c>
      <c r="C28" s="26" t="s">
        <v>560</v>
      </c>
      <c r="D28" s="27">
        <v>1104</v>
      </c>
      <c r="E28" s="27">
        <v>1196</v>
      </c>
      <c r="F28" s="27">
        <v>1079</v>
      </c>
      <c r="G28" s="27">
        <v>1038</v>
      </c>
      <c r="H28" s="27">
        <v>1058</v>
      </c>
      <c r="I28" s="34">
        <f t="shared" si="0"/>
        <v>2.1058078898133038E-2</v>
      </c>
      <c r="J28" s="34">
        <f t="shared" si="2"/>
        <v>1.9267822736030782E-2</v>
      </c>
    </row>
    <row r="29" spans="1:10">
      <c r="A29" s="26" t="s">
        <v>145</v>
      </c>
      <c r="B29" s="26" t="s">
        <v>131</v>
      </c>
      <c r="C29" s="26" t="s">
        <v>146</v>
      </c>
      <c r="D29" s="27">
        <v>1764</v>
      </c>
      <c r="E29" s="27">
        <v>1952</v>
      </c>
      <c r="F29" s="27">
        <v>1891</v>
      </c>
      <c r="G29" s="27">
        <v>2045</v>
      </c>
      <c r="H29" s="27">
        <v>1906</v>
      </c>
      <c r="I29" s="34">
        <f t="shared" si="0"/>
        <v>3.7936387882647984E-2</v>
      </c>
      <c r="J29" s="34">
        <f t="shared" si="2"/>
        <v>-6.797066014669928E-2</v>
      </c>
    </row>
    <row r="30" spans="1:10">
      <c r="A30" s="26" t="s">
        <v>147</v>
      </c>
      <c r="B30" s="26" t="s">
        <v>131</v>
      </c>
      <c r="C30" s="26" t="s">
        <v>148</v>
      </c>
      <c r="D30" s="27">
        <v>91</v>
      </c>
      <c r="E30" s="27">
        <v>69</v>
      </c>
      <c r="F30" s="27">
        <v>69</v>
      </c>
      <c r="G30" s="27">
        <v>59</v>
      </c>
      <c r="H30" s="27">
        <v>63</v>
      </c>
      <c r="I30" s="34">
        <f t="shared" si="0"/>
        <v>1.2539309740854266E-3</v>
      </c>
      <c r="J30" s="34">
        <f t="shared" si="2"/>
        <v>6.7796610169491567E-2</v>
      </c>
    </row>
    <row r="31" spans="1:10">
      <c r="A31" s="26" t="s">
        <v>149</v>
      </c>
      <c r="B31" s="26" t="s">
        <v>131</v>
      </c>
      <c r="C31" s="26" t="s">
        <v>150</v>
      </c>
      <c r="D31" s="27">
        <v>724</v>
      </c>
      <c r="E31" s="27">
        <v>777</v>
      </c>
      <c r="F31" s="27">
        <v>824</v>
      </c>
      <c r="G31" s="27">
        <v>804</v>
      </c>
      <c r="H31" s="27">
        <v>832</v>
      </c>
      <c r="I31" s="34">
        <f t="shared" si="0"/>
        <v>1.6559850324429758E-2</v>
      </c>
      <c r="J31" s="34">
        <f t="shared" si="2"/>
        <v>3.4825870646766122E-2</v>
      </c>
    </row>
    <row r="32" spans="1:10">
      <c r="A32" s="30" t="s">
        <v>151</v>
      </c>
      <c r="B32" s="30" t="s">
        <v>131</v>
      </c>
      <c r="C32" s="30" t="s">
        <v>152</v>
      </c>
      <c r="D32" s="31">
        <v>352</v>
      </c>
      <c r="E32" s="31">
        <v>386</v>
      </c>
      <c r="F32" s="31">
        <v>380</v>
      </c>
      <c r="G32" s="31">
        <v>390</v>
      </c>
      <c r="H32" s="31">
        <v>389</v>
      </c>
      <c r="I32" s="35">
        <f t="shared" si="0"/>
        <v>7.7425261733211261E-3</v>
      </c>
      <c r="J32" s="35">
        <f t="shared" si="2"/>
        <v>-2.564102564102555E-3</v>
      </c>
    </row>
    <row r="33" spans="1:10">
      <c r="A33" s="176"/>
      <c r="B33" s="177" t="s">
        <v>154</v>
      </c>
      <c r="C33" s="176" t="s">
        <v>501</v>
      </c>
      <c r="D33" s="178">
        <f>SUM(D34:D41)</f>
        <v>6840</v>
      </c>
      <c r="E33" s="178">
        <f>SUM(E34:E41)</f>
        <v>6696</v>
      </c>
      <c r="F33" s="178">
        <f>SUM(F34:F41)</f>
        <v>6366</v>
      </c>
      <c r="G33" s="178">
        <f>SUM(G34:G41)</f>
        <v>6597</v>
      </c>
      <c r="H33" s="178">
        <f>SUM(H34:H41)</f>
        <v>6297</v>
      </c>
      <c r="I33" s="174">
        <f t="shared" si="0"/>
        <v>0.12533338640977668</v>
      </c>
      <c r="J33" s="175"/>
    </row>
    <row r="34" spans="1:10">
      <c r="A34" s="32" t="s">
        <v>153</v>
      </c>
      <c r="B34" s="32" t="s">
        <v>154</v>
      </c>
      <c r="C34" s="32" t="s">
        <v>557</v>
      </c>
      <c r="D34" s="33">
        <v>850</v>
      </c>
      <c r="E34" s="33">
        <v>943</v>
      </c>
      <c r="F34" s="33">
        <v>965</v>
      </c>
      <c r="G34" s="33">
        <v>949</v>
      </c>
      <c r="H34" s="33">
        <v>984</v>
      </c>
      <c r="I34" s="37">
        <f t="shared" si="0"/>
        <v>1.9585207595239042E-2</v>
      </c>
      <c r="J34" s="37">
        <f t="shared" ref="J34:J41" si="3">H34/G34-1</f>
        <v>3.688092729188619E-2</v>
      </c>
    </row>
    <row r="35" spans="1:10">
      <c r="A35" s="26" t="s">
        <v>156</v>
      </c>
      <c r="B35" s="26" t="s">
        <v>154</v>
      </c>
      <c r="C35" s="26" t="s">
        <v>559</v>
      </c>
      <c r="D35" s="27">
        <v>1194</v>
      </c>
      <c r="E35" s="27">
        <v>1265</v>
      </c>
      <c r="F35" s="27">
        <v>1255</v>
      </c>
      <c r="G35" s="27">
        <v>1258</v>
      </c>
      <c r="H35" s="27">
        <v>1268</v>
      </c>
      <c r="I35" s="34">
        <f t="shared" si="0"/>
        <v>2.5237848811751125E-2</v>
      </c>
      <c r="J35" s="34">
        <f t="shared" si="3"/>
        <v>7.9491255961843255E-3</v>
      </c>
    </row>
    <row r="36" spans="1:10">
      <c r="A36" s="26" t="s">
        <v>158</v>
      </c>
      <c r="B36" s="26" t="s">
        <v>154</v>
      </c>
      <c r="C36" s="26" t="s">
        <v>551</v>
      </c>
      <c r="D36" s="27">
        <v>489</v>
      </c>
      <c r="E36" s="27">
        <v>486</v>
      </c>
      <c r="F36" s="27">
        <v>374</v>
      </c>
      <c r="G36" s="27">
        <v>445</v>
      </c>
      <c r="H36" s="27">
        <v>370</v>
      </c>
      <c r="I36" s="34">
        <f t="shared" si="0"/>
        <v>7.3643565144699656E-3</v>
      </c>
      <c r="J36" s="34">
        <f t="shared" si="3"/>
        <v>-0.1685393258426966</v>
      </c>
    </row>
    <row r="37" spans="1:10">
      <c r="A37" s="26" t="s">
        <v>160</v>
      </c>
      <c r="B37" s="26" t="s">
        <v>154</v>
      </c>
      <c r="C37" s="26" t="s">
        <v>161</v>
      </c>
      <c r="D37" s="27">
        <v>599</v>
      </c>
      <c r="E37" s="27">
        <v>588</v>
      </c>
      <c r="F37" s="27">
        <v>466</v>
      </c>
      <c r="G37" s="27">
        <v>479</v>
      </c>
      <c r="H37" s="27">
        <v>362</v>
      </c>
      <c r="I37" s="34">
        <f t="shared" si="0"/>
        <v>7.2051271844273714E-3</v>
      </c>
      <c r="J37" s="34">
        <f t="shared" si="3"/>
        <v>-0.24425887265135704</v>
      </c>
    </row>
    <row r="38" spans="1:10">
      <c r="A38" s="26" t="s">
        <v>162</v>
      </c>
      <c r="B38" s="26" t="s">
        <v>154</v>
      </c>
      <c r="C38" s="26" t="s">
        <v>553</v>
      </c>
      <c r="D38" s="27">
        <v>1372</v>
      </c>
      <c r="E38" s="27">
        <v>1217</v>
      </c>
      <c r="F38" s="27">
        <v>1225</v>
      </c>
      <c r="G38" s="27">
        <v>1267</v>
      </c>
      <c r="H38" s="27">
        <v>1169</v>
      </c>
      <c r="I38" s="34">
        <f t="shared" si="0"/>
        <v>2.3267385852474027E-2</v>
      </c>
      <c r="J38" s="34">
        <f t="shared" si="3"/>
        <v>-7.7348066298342566E-2</v>
      </c>
    </row>
    <row r="39" spans="1:10">
      <c r="A39" s="26" t="s">
        <v>164</v>
      </c>
      <c r="B39" s="26" t="s">
        <v>154</v>
      </c>
      <c r="C39" s="26" t="s">
        <v>165</v>
      </c>
      <c r="D39" s="27">
        <v>458</v>
      </c>
      <c r="E39" s="27">
        <v>496</v>
      </c>
      <c r="F39" s="27">
        <v>452</v>
      </c>
      <c r="G39" s="27">
        <v>467</v>
      </c>
      <c r="H39" s="27">
        <v>512</v>
      </c>
      <c r="I39" s="34">
        <f t="shared" si="0"/>
        <v>1.0190677122726007E-2</v>
      </c>
      <c r="J39" s="34">
        <f t="shared" si="3"/>
        <v>9.6359743040685286E-2</v>
      </c>
    </row>
    <row r="40" spans="1:10">
      <c r="A40" s="26" t="s">
        <v>166</v>
      </c>
      <c r="B40" s="26" t="s">
        <v>154</v>
      </c>
      <c r="C40" s="26" t="s">
        <v>555</v>
      </c>
      <c r="D40" s="27">
        <v>745</v>
      </c>
      <c r="E40" s="27">
        <v>741</v>
      </c>
      <c r="F40" s="27">
        <v>675</v>
      </c>
      <c r="G40" s="27">
        <v>646</v>
      </c>
      <c r="H40" s="27">
        <v>595</v>
      </c>
      <c r="I40" s="34">
        <f t="shared" si="0"/>
        <v>1.1842681421917918E-2</v>
      </c>
      <c r="J40" s="34">
        <f t="shared" si="3"/>
        <v>-7.8947368421052655E-2</v>
      </c>
    </row>
    <row r="41" spans="1:10">
      <c r="A41" s="30" t="s">
        <v>168</v>
      </c>
      <c r="B41" s="30" t="s">
        <v>154</v>
      </c>
      <c r="C41" s="30" t="s">
        <v>169</v>
      </c>
      <c r="D41" s="31">
        <v>1133</v>
      </c>
      <c r="E41" s="31">
        <v>960</v>
      </c>
      <c r="F41" s="31">
        <v>954</v>
      </c>
      <c r="G41" s="31">
        <v>1086</v>
      </c>
      <c r="H41" s="31">
        <v>1037</v>
      </c>
      <c r="I41" s="35">
        <f t="shared" si="0"/>
        <v>2.0640101906771229E-2</v>
      </c>
      <c r="J41" s="35">
        <f t="shared" si="3"/>
        <v>-4.5119705340699867E-2</v>
      </c>
    </row>
    <row r="42" spans="1:10">
      <c r="A42" s="176"/>
      <c r="B42" s="177" t="s">
        <v>22</v>
      </c>
      <c r="C42" s="176" t="s">
        <v>501</v>
      </c>
      <c r="D42" s="178">
        <f>SUM(D43:D45)</f>
        <v>2179</v>
      </c>
      <c r="E42" s="178">
        <f>SUM(E43:E45)</f>
        <v>2162</v>
      </c>
      <c r="F42" s="178">
        <f>SUM(F43:F45)</f>
        <v>2118</v>
      </c>
      <c r="G42" s="178">
        <f>SUM(G43:G45)</f>
        <v>1985</v>
      </c>
      <c r="H42" s="178">
        <f>SUM(H43:H45)</f>
        <v>1831</v>
      </c>
      <c r="I42" s="174">
        <f t="shared" si="0"/>
        <v>3.6443612913498666E-2</v>
      </c>
      <c r="J42" s="175"/>
    </row>
    <row r="43" spans="1:10">
      <c r="A43" s="32" t="s">
        <v>170</v>
      </c>
      <c r="B43" s="32" t="s">
        <v>22</v>
      </c>
      <c r="C43" s="32" t="s">
        <v>556</v>
      </c>
      <c r="D43" s="33">
        <v>940</v>
      </c>
      <c r="E43" s="33">
        <v>867</v>
      </c>
      <c r="F43" s="33">
        <v>775</v>
      </c>
      <c r="G43" s="33">
        <v>778</v>
      </c>
      <c r="H43" s="33">
        <v>750</v>
      </c>
      <c r="I43" s="37">
        <f t="shared" si="0"/>
        <v>1.4927749691493172E-2</v>
      </c>
      <c r="J43" s="37">
        <f>H43/G43-1</f>
        <v>-3.5989717223650408E-2</v>
      </c>
    </row>
    <row r="44" spans="1:10">
      <c r="A44" s="26" t="s">
        <v>172</v>
      </c>
      <c r="B44" s="26" t="s">
        <v>22</v>
      </c>
      <c r="C44" s="26" t="s">
        <v>173</v>
      </c>
      <c r="D44" s="27">
        <v>713</v>
      </c>
      <c r="E44" s="27">
        <v>739</v>
      </c>
      <c r="F44" s="27">
        <v>826</v>
      </c>
      <c r="G44" s="27">
        <v>676</v>
      </c>
      <c r="H44" s="27">
        <v>566</v>
      </c>
      <c r="I44" s="34">
        <f t="shared" si="0"/>
        <v>1.1265475100513515E-2</v>
      </c>
      <c r="J44" s="34">
        <f>H44/G44-1</f>
        <v>-0.16272189349112431</v>
      </c>
    </row>
    <row r="45" spans="1:10">
      <c r="A45" s="28" t="s">
        <v>174</v>
      </c>
      <c r="B45" s="28" t="s">
        <v>22</v>
      </c>
      <c r="C45" s="28" t="s">
        <v>175</v>
      </c>
      <c r="D45" s="29">
        <v>526</v>
      </c>
      <c r="E45" s="29">
        <v>556</v>
      </c>
      <c r="F45" s="29">
        <v>517</v>
      </c>
      <c r="G45" s="29">
        <v>531</v>
      </c>
      <c r="H45" s="29">
        <v>515</v>
      </c>
      <c r="I45" s="36">
        <f t="shared" si="0"/>
        <v>1.0250388121491979E-2</v>
      </c>
      <c r="J45" s="36">
        <f>H45/G45-1</f>
        <v>-3.0131826741996215E-2</v>
      </c>
    </row>
    <row r="46" spans="1:10">
      <c r="A46" s="194" t="s">
        <v>176</v>
      </c>
      <c r="B46" s="194"/>
      <c r="C46" s="194"/>
      <c r="D46" s="6">
        <f>SUM(D6,D15,D21,D33,D42)</f>
        <v>46926</v>
      </c>
      <c r="E46" s="6">
        <f>SUM(E6,E15,E21,E33,E42)</f>
        <v>47755</v>
      </c>
      <c r="F46" s="6">
        <f>SUM(F6,F15,F21,F33,F42)</f>
        <v>46178</v>
      </c>
      <c r="G46" s="6">
        <f>SUM(G6,G15,G21,G33,G42)</f>
        <v>48696</v>
      </c>
      <c r="H46" s="6">
        <f>SUM(H6,H15,H21,H33,H42)</f>
        <v>48243</v>
      </c>
      <c r="I46" s="4">
        <f t="shared" si="0"/>
        <v>0.96021257115560688</v>
      </c>
      <c r="J46" s="4"/>
    </row>
    <row r="47" spans="1:10">
      <c r="A47" s="194" t="s">
        <v>177</v>
      </c>
      <c r="B47" s="194"/>
      <c r="C47" s="194"/>
      <c r="D47" s="6">
        <v>503</v>
      </c>
      <c r="E47" s="6">
        <v>513</v>
      </c>
      <c r="F47" s="6">
        <v>486</v>
      </c>
      <c r="G47" s="6">
        <v>420</v>
      </c>
      <c r="H47" s="6">
        <v>1999</v>
      </c>
      <c r="I47" s="4">
        <f t="shared" si="0"/>
        <v>3.9787428844393138E-2</v>
      </c>
      <c r="J47" s="4"/>
    </row>
    <row r="48" spans="1:10">
      <c r="A48" s="194" t="s">
        <v>178</v>
      </c>
      <c r="B48" s="194"/>
      <c r="C48" s="194"/>
      <c r="D48" s="6">
        <f>D46+D47</f>
        <v>47429</v>
      </c>
      <c r="E48" s="6">
        <f>E46+E47</f>
        <v>48268</v>
      </c>
      <c r="F48" s="6">
        <f>F46+F47</f>
        <v>46664</v>
      </c>
      <c r="G48" s="6">
        <f>G46+G47</f>
        <v>49116</v>
      </c>
      <c r="H48" s="6">
        <f>H46+H47</f>
        <v>50242</v>
      </c>
      <c r="I48" s="38">
        <f t="shared" si="0"/>
        <v>1</v>
      </c>
      <c r="J48" s="4"/>
    </row>
    <row r="49" spans="1:13">
      <c r="A49" s="111" t="s">
        <v>37</v>
      </c>
      <c r="B49" s="111"/>
      <c r="C49" s="111"/>
      <c r="D49" s="111"/>
      <c r="E49" s="111"/>
      <c r="F49" s="111"/>
      <c r="G49" s="111"/>
      <c r="H49" s="111"/>
      <c r="I49" s="111"/>
      <c r="J49" s="111"/>
      <c r="M49" s="111"/>
    </row>
    <row r="50" spans="1:13">
      <c r="A50" s="111" t="s">
        <v>38</v>
      </c>
      <c r="B50" s="111"/>
      <c r="C50" s="111"/>
      <c r="D50" s="111"/>
      <c r="E50" s="111"/>
      <c r="F50" s="111"/>
      <c r="G50" s="111"/>
      <c r="H50" s="111"/>
      <c r="I50" s="111"/>
      <c r="J50" s="111"/>
      <c r="M50" s="111"/>
    </row>
    <row r="51" spans="1:13" ht="16.5" customHeight="1">
      <c r="A51" s="186" t="s">
        <v>411</v>
      </c>
      <c r="B51" s="186"/>
      <c r="C51" s="186"/>
      <c r="D51" s="186"/>
      <c r="E51" s="186"/>
      <c r="F51" s="186"/>
      <c r="G51" s="186"/>
      <c r="H51" s="186"/>
      <c r="I51" s="186"/>
      <c r="J51" s="186"/>
      <c r="M51" s="184"/>
    </row>
    <row r="52" spans="1:13">
      <c r="A52" s="112" t="s">
        <v>410</v>
      </c>
    </row>
  </sheetData>
  <mergeCells count="10">
    <mergeCell ref="A51:J51"/>
    <mergeCell ref="I4:I5"/>
    <mergeCell ref="J4:J5"/>
    <mergeCell ref="A48:C48"/>
    <mergeCell ref="A47:C47"/>
    <mergeCell ref="A46:C46"/>
    <mergeCell ref="D4:H4"/>
    <mergeCell ref="A4:A5"/>
    <mergeCell ref="B4:B5"/>
    <mergeCell ref="C4:C5"/>
  </mergeCells>
  <phoneticPr fontId="2" type="noConversion"/>
  <conditionalFormatting sqref="J7:J14 J16:J20 J22:J32 J34:J41 J43:J45">
    <cfRule type="cellIs" dxfId="128" priority="5" operator="lessThan">
      <formula>0</formula>
    </cfRule>
  </conditionalFormatting>
  <pageMargins left="0.7" right="0.7" top="0.75" bottom="0.75" header="0.3" footer="0.3"/>
  <pageSetup paperSize="9" scale="88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8">
    <pageSetUpPr fitToPage="1"/>
  </sheetPr>
  <dimension ref="A1:L50"/>
  <sheetViews>
    <sheetView zoomScaleNormal="100" workbookViewId="0"/>
  </sheetViews>
  <sheetFormatPr defaultRowHeight="16.5"/>
  <cols>
    <col min="1" max="1" width="5.625" customWidth="1"/>
    <col min="3" max="3" width="18.125" customWidth="1"/>
    <col min="9" max="10" width="10.625" customWidth="1"/>
    <col min="14" max="14" width="34.875" bestFit="1" customWidth="1"/>
    <col min="15" max="19" width="10.875" bestFit="1" customWidth="1"/>
  </cols>
  <sheetData>
    <row r="1" spans="1:12">
      <c r="A1" s="80" t="s">
        <v>540</v>
      </c>
      <c r="B1" s="80"/>
      <c r="C1" s="80"/>
      <c r="D1" s="80"/>
      <c r="E1" s="80"/>
      <c r="F1" s="80"/>
      <c r="G1" s="80"/>
      <c r="H1" s="80"/>
      <c r="I1" s="80"/>
      <c r="J1" s="80"/>
    </row>
    <row r="2" spans="1:12">
      <c r="A2" s="80"/>
      <c r="B2" s="80"/>
      <c r="C2" s="80"/>
      <c r="D2" s="80"/>
      <c r="E2" s="80"/>
      <c r="F2" s="80"/>
      <c r="G2" s="80"/>
      <c r="H2" s="80"/>
      <c r="I2" s="80"/>
      <c r="J2" s="80"/>
    </row>
    <row r="3" spans="1:12">
      <c r="A3" s="80"/>
      <c r="B3" s="80"/>
      <c r="C3" s="80"/>
      <c r="D3" s="80"/>
      <c r="E3" s="80"/>
      <c r="F3" s="80"/>
      <c r="G3" s="80"/>
      <c r="H3" s="80"/>
      <c r="I3" s="80"/>
      <c r="J3" s="80"/>
    </row>
    <row r="4" spans="1:12" ht="16.5" customHeight="1">
      <c r="A4" s="187" t="s">
        <v>99</v>
      </c>
      <c r="B4" s="187" t="s">
        <v>100</v>
      </c>
      <c r="C4" s="187" t="s">
        <v>101</v>
      </c>
      <c r="D4" s="187" t="s">
        <v>60</v>
      </c>
      <c r="E4" s="187"/>
      <c r="F4" s="187"/>
      <c r="G4" s="187"/>
      <c r="H4" s="187"/>
      <c r="I4" s="190" t="s">
        <v>407</v>
      </c>
      <c r="J4" s="188" t="s">
        <v>504</v>
      </c>
    </row>
    <row r="5" spans="1:12">
      <c r="A5" s="187"/>
      <c r="B5" s="187"/>
      <c r="C5" s="187"/>
      <c r="D5" s="116">
        <v>2018</v>
      </c>
      <c r="E5" s="116">
        <v>2019</v>
      </c>
      <c r="F5" s="116">
        <v>2020</v>
      </c>
      <c r="G5" s="116">
        <v>2021</v>
      </c>
      <c r="H5" s="116">
        <v>2022</v>
      </c>
      <c r="I5" s="187"/>
      <c r="J5" s="189"/>
    </row>
    <row r="6" spans="1:12">
      <c r="A6" s="179"/>
      <c r="B6" s="179" t="s">
        <v>103</v>
      </c>
      <c r="C6" s="180" t="s">
        <v>501</v>
      </c>
      <c r="D6" s="181">
        <f>SUM(D7:D14)</f>
        <v>83987</v>
      </c>
      <c r="E6" s="181">
        <f t="shared" ref="E6:H6" si="0">SUM(E7:E14)</f>
        <v>87850</v>
      </c>
      <c r="F6" s="181">
        <f t="shared" si="0"/>
        <v>98132</v>
      </c>
      <c r="G6" s="181">
        <f t="shared" si="0"/>
        <v>100454</v>
      </c>
      <c r="H6" s="181">
        <f t="shared" si="0"/>
        <v>105808</v>
      </c>
      <c r="I6" s="174">
        <f>H6/$H$46</f>
        <v>0.38871846493532258</v>
      </c>
      <c r="J6" s="175"/>
    </row>
    <row r="7" spans="1:12">
      <c r="A7" s="32" t="s">
        <v>102</v>
      </c>
      <c r="B7" s="32" t="s">
        <v>103</v>
      </c>
      <c r="C7" s="32" t="s">
        <v>104</v>
      </c>
      <c r="D7" s="33">
        <v>16556</v>
      </c>
      <c r="E7" s="33">
        <v>17194</v>
      </c>
      <c r="F7" s="33">
        <v>17367</v>
      </c>
      <c r="G7" s="33">
        <v>18230</v>
      </c>
      <c r="H7" s="33">
        <v>19353</v>
      </c>
      <c r="I7" s="37">
        <v>7.0999999999999994E-2</v>
      </c>
      <c r="J7" s="37">
        <v>6.2E-2</v>
      </c>
    </row>
    <row r="8" spans="1:12">
      <c r="A8" s="26" t="s">
        <v>105</v>
      </c>
      <c r="B8" s="26" t="s">
        <v>103</v>
      </c>
      <c r="C8" s="26" t="s">
        <v>106</v>
      </c>
      <c r="D8" s="27">
        <v>8187</v>
      </c>
      <c r="E8" s="27">
        <v>8900</v>
      </c>
      <c r="F8" s="27">
        <v>11534</v>
      </c>
      <c r="G8" s="27">
        <v>10839</v>
      </c>
      <c r="H8" s="27">
        <v>10157</v>
      </c>
      <c r="I8" s="34">
        <v>3.7000000000000005E-2</v>
      </c>
      <c r="J8" s="34">
        <v>-6.3E-2</v>
      </c>
    </row>
    <row r="9" spans="1:12">
      <c r="A9" s="26" t="s">
        <v>107</v>
      </c>
      <c r="B9" s="26" t="s">
        <v>103</v>
      </c>
      <c r="C9" s="26" t="s">
        <v>108</v>
      </c>
      <c r="D9" s="27">
        <v>6132</v>
      </c>
      <c r="E9" s="27">
        <v>5861</v>
      </c>
      <c r="F9" s="27">
        <v>6445</v>
      </c>
      <c r="G9" s="27">
        <v>6376</v>
      </c>
      <c r="H9" s="27">
        <v>6427</v>
      </c>
      <c r="I9" s="34">
        <v>2.4E-2</v>
      </c>
      <c r="J9" s="34">
        <v>8.0000000000000002E-3</v>
      </c>
    </row>
    <row r="10" spans="1:12">
      <c r="A10" s="26" t="s">
        <v>109</v>
      </c>
      <c r="B10" s="26" t="s">
        <v>103</v>
      </c>
      <c r="C10" s="26" t="s">
        <v>110</v>
      </c>
      <c r="D10" s="27">
        <v>20233</v>
      </c>
      <c r="E10" s="27">
        <v>19050</v>
      </c>
      <c r="F10" s="27">
        <v>22079</v>
      </c>
      <c r="G10" s="27">
        <v>23609</v>
      </c>
      <c r="H10" s="27">
        <v>25664</v>
      </c>
      <c r="I10" s="34">
        <v>9.4E-2</v>
      </c>
      <c r="J10" s="34">
        <v>8.6999999999999994E-2</v>
      </c>
    </row>
    <row r="11" spans="1:12">
      <c r="A11" s="26" t="s">
        <v>111</v>
      </c>
      <c r="B11" s="26" t="s">
        <v>103</v>
      </c>
      <c r="C11" s="26" t="s">
        <v>112</v>
      </c>
      <c r="D11" s="27">
        <v>1712</v>
      </c>
      <c r="E11" s="27">
        <v>1554</v>
      </c>
      <c r="F11" s="27">
        <v>1610</v>
      </c>
      <c r="G11" s="27">
        <v>1647</v>
      </c>
      <c r="H11" s="27">
        <v>1697</v>
      </c>
      <c r="I11" s="34">
        <v>6.0000000000000001E-3</v>
      </c>
      <c r="J11" s="34">
        <v>0.03</v>
      </c>
    </row>
    <row r="12" spans="1:12">
      <c r="A12" s="26" t="s">
        <v>113</v>
      </c>
      <c r="B12" s="26" t="s">
        <v>103</v>
      </c>
      <c r="C12" s="26" t="s">
        <v>114</v>
      </c>
      <c r="D12" s="27">
        <v>19181</v>
      </c>
      <c r="E12" s="27">
        <v>21496</v>
      </c>
      <c r="F12" s="27">
        <v>24344</v>
      </c>
      <c r="G12" s="27">
        <v>26109</v>
      </c>
      <c r="H12" s="27">
        <v>28224</v>
      </c>
      <c r="I12" s="34">
        <v>0.10400000000000001</v>
      </c>
      <c r="J12" s="34">
        <v>8.1000000000000003E-2</v>
      </c>
    </row>
    <row r="13" spans="1:12">
      <c r="A13" s="26" t="s">
        <v>115</v>
      </c>
      <c r="B13" s="26" t="s">
        <v>103</v>
      </c>
      <c r="C13" s="26" t="s">
        <v>116</v>
      </c>
      <c r="D13" s="27">
        <v>4803</v>
      </c>
      <c r="E13" s="27">
        <v>5747</v>
      </c>
      <c r="F13" s="27">
        <v>5891</v>
      </c>
      <c r="G13" s="27">
        <v>5298</v>
      </c>
      <c r="H13" s="27">
        <v>5373</v>
      </c>
      <c r="I13" s="34">
        <v>0.02</v>
      </c>
      <c r="J13" s="34">
        <v>1.3999999999999999E-2</v>
      </c>
    </row>
    <row r="14" spans="1:12">
      <c r="A14" s="30" t="s">
        <v>117</v>
      </c>
      <c r="B14" s="30" t="s">
        <v>103</v>
      </c>
      <c r="C14" s="30" t="s">
        <v>118</v>
      </c>
      <c r="D14" s="31">
        <v>7183</v>
      </c>
      <c r="E14" s="31">
        <v>8048</v>
      </c>
      <c r="F14" s="31">
        <v>8862</v>
      </c>
      <c r="G14" s="31">
        <v>8346</v>
      </c>
      <c r="H14" s="31">
        <v>8913</v>
      </c>
      <c r="I14" s="35">
        <v>3.3000000000000002E-2</v>
      </c>
      <c r="J14" s="35">
        <v>6.8000000000000005E-2</v>
      </c>
    </row>
    <row r="15" spans="1:12">
      <c r="A15" s="176"/>
      <c r="B15" s="177" t="s">
        <v>120</v>
      </c>
      <c r="C15" s="176" t="s">
        <v>501</v>
      </c>
      <c r="D15" s="178">
        <f>SUM(D16:D20)</f>
        <v>41335</v>
      </c>
      <c r="E15" s="178">
        <f t="shared" ref="E15:H15" si="1">SUM(E16:E20)</f>
        <v>43665</v>
      </c>
      <c r="F15" s="178">
        <f t="shared" si="1"/>
        <v>46094</v>
      </c>
      <c r="G15" s="178">
        <f t="shared" si="1"/>
        <v>45966</v>
      </c>
      <c r="H15" s="178">
        <f t="shared" si="1"/>
        <v>46557</v>
      </c>
      <c r="I15" s="174">
        <f>H15/$H$46</f>
        <v>0.17104156181001259</v>
      </c>
      <c r="J15" s="175"/>
      <c r="K15" s="64"/>
      <c r="L15" s="2"/>
    </row>
    <row r="16" spans="1:12">
      <c r="A16" s="32" t="s">
        <v>119</v>
      </c>
      <c r="B16" s="32" t="s">
        <v>120</v>
      </c>
      <c r="C16" s="32" t="s">
        <v>121</v>
      </c>
      <c r="D16" s="33">
        <v>7610</v>
      </c>
      <c r="E16" s="33">
        <v>8018</v>
      </c>
      <c r="F16" s="33">
        <v>8371</v>
      </c>
      <c r="G16" s="33">
        <v>7920</v>
      </c>
      <c r="H16" s="33">
        <v>7398</v>
      </c>
      <c r="I16" s="37">
        <v>2.7000000000000003E-2</v>
      </c>
      <c r="J16" s="37">
        <v>-6.6000000000000003E-2</v>
      </c>
    </row>
    <row r="17" spans="1:12">
      <c r="A17" s="26" t="s">
        <v>122</v>
      </c>
      <c r="B17" s="26" t="s">
        <v>120</v>
      </c>
      <c r="C17" s="26" t="s">
        <v>123</v>
      </c>
      <c r="D17" s="27">
        <v>10775</v>
      </c>
      <c r="E17" s="27">
        <v>11451</v>
      </c>
      <c r="F17" s="27">
        <v>12704</v>
      </c>
      <c r="G17" s="27">
        <v>12158</v>
      </c>
      <c r="H17" s="27">
        <v>12646</v>
      </c>
      <c r="I17" s="34">
        <v>4.5999999999999999E-2</v>
      </c>
      <c r="J17" s="34">
        <v>0.04</v>
      </c>
    </row>
    <row r="18" spans="1:12">
      <c r="A18" s="26" t="s">
        <v>124</v>
      </c>
      <c r="B18" s="26" t="s">
        <v>120</v>
      </c>
      <c r="C18" s="26" t="s">
        <v>125</v>
      </c>
      <c r="D18" s="27">
        <v>1940</v>
      </c>
      <c r="E18" s="27">
        <v>1917</v>
      </c>
      <c r="F18" s="27">
        <v>2062</v>
      </c>
      <c r="G18" s="27">
        <v>2154</v>
      </c>
      <c r="H18" s="27">
        <v>2248</v>
      </c>
      <c r="I18" s="34">
        <v>8.0000000000000002E-3</v>
      </c>
      <c r="J18" s="34">
        <v>4.4000000000000004E-2</v>
      </c>
    </row>
    <row r="19" spans="1:12">
      <c r="A19" s="26" t="s">
        <v>126</v>
      </c>
      <c r="B19" s="26" t="s">
        <v>120</v>
      </c>
      <c r="C19" s="26" t="s">
        <v>127</v>
      </c>
      <c r="D19" s="27">
        <v>5212</v>
      </c>
      <c r="E19" s="27">
        <v>5363</v>
      </c>
      <c r="F19" s="27">
        <v>5457</v>
      </c>
      <c r="G19" s="27">
        <v>5181</v>
      </c>
      <c r="H19" s="27">
        <v>5252</v>
      </c>
      <c r="I19" s="34">
        <v>1.9E-2</v>
      </c>
      <c r="J19" s="34">
        <v>1.3999999999999999E-2</v>
      </c>
    </row>
    <row r="20" spans="1:12">
      <c r="A20" s="28" t="s">
        <v>128</v>
      </c>
      <c r="B20" s="28" t="s">
        <v>120</v>
      </c>
      <c r="C20" s="28" t="s">
        <v>129</v>
      </c>
      <c r="D20" s="29">
        <v>15798</v>
      </c>
      <c r="E20" s="29">
        <v>16916</v>
      </c>
      <c r="F20" s="29">
        <v>17500</v>
      </c>
      <c r="G20" s="29">
        <v>18553</v>
      </c>
      <c r="H20" s="29">
        <v>19013</v>
      </c>
      <c r="I20" s="36">
        <v>7.0000000000000007E-2</v>
      </c>
      <c r="J20" s="36">
        <v>2.5000000000000001E-2</v>
      </c>
    </row>
    <row r="21" spans="1:12">
      <c r="A21" s="176"/>
      <c r="B21" s="177" t="s">
        <v>131</v>
      </c>
      <c r="C21" s="176" t="s">
        <v>501</v>
      </c>
      <c r="D21" s="178">
        <f>SUM(D22:D32)</f>
        <v>49510</v>
      </c>
      <c r="E21" s="178">
        <f t="shared" ref="E21:H21" si="2">SUM(E22:E32)</f>
        <v>51745</v>
      </c>
      <c r="F21" s="178">
        <f t="shared" si="2"/>
        <v>55314</v>
      </c>
      <c r="G21" s="178">
        <f t="shared" si="2"/>
        <v>56081</v>
      </c>
      <c r="H21" s="178">
        <f t="shared" si="2"/>
        <v>58550</v>
      </c>
      <c r="I21" s="174">
        <f>H21/$H$46</f>
        <v>0.21510156247129836</v>
      </c>
      <c r="J21" s="175"/>
      <c r="L21" s="2"/>
    </row>
    <row r="22" spans="1:12">
      <c r="A22" s="32" t="s">
        <v>130</v>
      </c>
      <c r="B22" s="32" t="s">
        <v>131</v>
      </c>
      <c r="C22" s="32" t="s">
        <v>132</v>
      </c>
      <c r="D22" s="33">
        <v>5787</v>
      </c>
      <c r="E22" s="33">
        <v>5888</v>
      </c>
      <c r="F22" s="33">
        <v>6351</v>
      </c>
      <c r="G22" s="33">
        <v>6155</v>
      </c>
      <c r="H22" s="33">
        <v>6495</v>
      </c>
      <c r="I22" s="37">
        <v>2.4E-2</v>
      </c>
      <c r="J22" s="37">
        <v>5.5E-2</v>
      </c>
    </row>
    <row r="23" spans="1:12">
      <c r="A23" s="26" t="s">
        <v>133</v>
      </c>
      <c r="B23" s="26" t="s">
        <v>131</v>
      </c>
      <c r="C23" s="26" t="s">
        <v>134</v>
      </c>
      <c r="D23" s="27">
        <v>6640</v>
      </c>
      <c r="E23" s="27">
        <v>7404</v>
      </c>
      <c r="F23" s="27">
        <v>7985</v>
      </c>
      <c r="G23" s="27">
        <v>8747</v>
      </c>
      <c r="H23" s="27">
        <v>9336</v>
      </c>
      <c r="I23" s="34">
        <v>3.4000000000000002E-2</v>
      </c>
      <c r="J23" s="34">
        <v>6.7000000000000004E-2</v>
      </c>
    </row>
    <row r="24" spans="1:12">
      <c r="A24" s="26" t="s">
        <v>135</v>
      </c>
      <c r="B24" s="26" t="s">
        <v>131</v>
      </c>
      <c r="C24" s="26" t="s">
        <v>136</v>
      </c>
      <c r="D24" s="27">
        <v>9130</v>
      </c>
      <c r="E24" s="27">
        <v>9786</v>
      </c>
      <c r="F24" s="27">
        <v>10767</v>
      </c>
      <c r="G24" s="27">
        <v>12160</v>
      </c>
      <c r="H24" s="27">
        <v>12555</v>
      </c>
      <c r="I24" s="34">
        <v>4.5999999999999999E-2</v>
      </c>
      <c r="J24" s="34">
        <v>3.2000000000000001E-2</v>
      </c>
    </row>
    <row r="25" spans="1:12">
      <c r="A25" s="26" t="s">
        <v>137</v>
      </c>
      <c r="B25" s="26" t="s">
        <v>131</v>
      </c>
      <c r="C25" s="26" t="s">
        <v>138</v>
      </c>
      <c r="D25" s="27">
        <v>4249</v>
      </c>
      <c r="E25" s="27">
        <v>4425</v>
      </c>
      <c r="F25" s="27">
        <v>4656</v>
      </c>
      <c r="G25" s="27">
        <v>4479</v>
      </c>
      <c r="H25" s="27">
        <v>4653</v>
      </c>
      <c r="I25" s="34">
        <v>1.7000000000000001E-2</v>
      </c>
      <c r="J25" s="34">
        <v>3.9E-2</v>
      </c>
    </row>
    <row r="26" spans="1:12">
      <c r="A26" s="26" t="s">
        <v>139</v>
      </c>
      <c r="B26" s="26" t="s">
        <v>131</v>
      </c>
      <c r="C26" s="26" t="s">
        <v>140</v>
      </c>
      <c r="D26" s="27">
        <v>2104</v>
      </c>
      <c r="E26" s="27">
        <v>2215</v>
      </c>
      <c r="F26" s="27">
        <v>2383</v>
      </c>
      <c r="G26" s="27">
        <v>2468</v>
      </c>
      <c r="H26" s="27">
        <v>2579</v>
      </c>
      <c r="I26" s="34">
        <v>9.0000000000000011E-3</v>
      </c>
      <c r="J26" s="34">
        <v>4.4999999999999998E-2</v>
      </c>
    </row>
    <row r="27" spans="1:12">
      <c r="A27" s="26" t="s">
        <v>141</v>
      </c>
      <c r="B27" s="26" t="s">
        <v>131</v>
      </c>
      <c r="C27" s="26" t="s">
        <v>142</v>
      </c>
      <c r="D27" s="27">
        <v>5573</v>
      </c>
      <c r="E27" s="27">
        <v>5589</v>
      </c>
      <c r="F27" s="27">
        <v>5712</v>
      </c>
      <c r="G27" s="27">
        <v>5484</v>
      </c>
      <c r="H27" s="27">
        <v>5552</v>
      </c>
      <c r="I27" s="34">
        <v>0.02</v>
      </c>
      <c r="J27" s="34">
        <v>1.2E-2</v>
      </c>
    </row>
    <row r="28" spans="1:12">
      <c r="A28" s="26" t="s">
        <v>143</v>
      </c>
      <c r="B28" s="26" t="s">
        <v>131</v>
      </c>
      <c r="C28" s="26" t="s">
        <v>144</v>
      </c>
      <c r="D28" s="27">
        <v>4334</v>
      </c>
      <c r="E28" s="27">
        <v>4417</v>
      </c>
      <c r="F28" s="27">
        <v>4685</v>
      </c>
      <c r="G28" s="27">
        <v>4313</v>
      </c>
      <c r="H28" s="27">
        <v>4633</v>
      </c>
      <c r="I28" s="34">
        <v>1.7000000000000001E-2</v>
      </c>
      <c r="J28" s="34">
        <v>7.400000000000001E-2</v>
      </c>
    </row>
    <row r="29" spans="1:12">
      <c r="A29" s="26" t="s">
        <v>145</v>
      </c>
      <c r="B29" s="26" t="s">
        <v>131</v>
      </c>
      <c r="C29" s="26" t="s">
        <v>146</v>
      </c>
      <c r="D29" s="27">
        <v>3680</v>
      </c>
      <c r="E29" s="27">
        <v>3852</v>
      </c>
      <c r="F29" s="27">
        <v>4014</v>
      </c>
      <c r="G29" s="27">
        <v>3834</v>
      </c>
      <c r="H29" s="27">
        <v>3980</v>
      </c>
      <c r="I29" s="34">
        <v>1.4999999999999999E-2</v>
      </c>
      <c r="J29" s="34">
        <v>3.7999999999999999E-2</v>
      </c>
    </row>
    <row r="30" spans="1:12">
      <c r="A30" s="26" t="s">
        <v>147</v>
      </c>
      <c r="B30" s="26" t="s">
        <v>131</v>
      </c>
      <c r="C30" s="26" t="s">
        <v>148</v>
      </c>
      <c r="D30" s="27">
        <v>395</v>
      </c>
      <c r="E30" s="27">
        <v>390</v>
      </c>
      <c r="F30" s="27">
        <v>456</v>
      </c>
      <c r="G30" s="27">
        <v>440</v>
      </c>
      <c r="H30" s="27">
        <v>422</v>
      </c>
      <c r="I30" s="34">
        <v>2E-3</v>
      </c>
      <c r="J30" s="34">
        <v>-4.1000000000000002E-2</v>
      </c>
    </row>
    <row r="31" spans="1:12">
      <c r="A31" s="26" t="s">
        <v>149</v>
      </c>
      <c r="B31" s="26" t="s">
        <v>131</v>
      </c>
      <c r="C31" s="26" t="s">
        <v>150</v>
      </c>
      <c r="D31" s="27">
        <v>4886</v>
      </c>
      <c r="E31" s="27">
        <v>5074</v>
      </c>
      <c r="F31" s="27">
        <v>5285</v>
      </c>
      <c r="G31" s="27">
        <v>5230</v>
      </c>
      <c r="H31" s="27">
        <v>5504</v>
      </c>
      <c r="I31" s="34">
        <v>0.02</v>
      </c>
      <c r="J31" s="34">
        <v>5.2000000000000005E-2</v>
      </c>
    </row>
    <row r="32" spans="1:12">
      <c r="A32" s="30" t="s">
        <v>151</v>
      </c>
      <c r="B32" s="30" t="s">
        <v>131</v>
      </c>
      <c r="C32" s="30" t="s">
        <v>152</v>
      </c>
      <c r="D32" s="31">
        <v>2732</v>
      </c>
      <c r="E32" s="31">
        <v>2705</v>
      </c>
      <c r="F32" s="31">
        <v>3020</v>
      </c>
      <c r="G32" s="31">
        <v>2771</v>
      </c>
      <c r="H32" s="31">
        <v>2841</v>
      </c>
      <c r="I32" s="35">
        <v>0.01</v>
      </c>
      <c r="J32" s="35">
        <v>2.5000000000000001E-2</v>
      </c>
    </row>
    <row r="33" spans="1:12">
      <c r="A33" s="176"/>
      <c r="B33" s="177" t="s">
        <v>154</v>
      </c>
      <c r="C33" s="176" t="s">
        <v>501</v>
      </c>
      <c r="D33" s="178">
        <f>SUM(D34:D41)</f>
        <v>46332</v>
      </c>
      <c r="E33" s="178">
        <f t="shared" ref="E33:H33" si="3">SUM(E34:E41)</f>
        <v>46889</v>
      </c>
      <c r="F33" s="178">
        <f t="shared" si="3"/>
        <v>47729</v>
      </c>
      <c r="G33" s="178">
        <f t="shared" si="3"/>
        <v>44071</v>
      </c>
      <c r="H33" s="178">
        <f t="shared" si="3"/>
        <v>44073</v>
      </c>
      <c r="I33" s="174">
        <f>H33/$H$46</f>
        <v>0.16191581832275889</v>
      </c>
      <c r="J33" s="175"/>
      <c r="L33" s="2"/>
    </row>
    <row r="34" spans="1:12">
      <c r="A34" s="32" t="s">
        <v>153</v>
      </c>
      <c r="B34" s="32" t="s">
        <v>154</v>
      </c>
      <c r="C34" s="32" t="s">
        <v>155</v>
      </c>
      <c r="D34" s="33">
        <v>5889</v>
      </c>
      <c r="E34" s="33">
        <v>5954</v>
      </c>
      <c r="F34" s="33">
        <v>6413</v>
      </c>
      <c r="G34" s="33">
        <v>6258</v>
      </c>
      <c r="H34" s="33">
        <v>6577</v>
      </c>
      <c r="I34" s="37">
        <v>2.4E-2</v>
      </c>
      <c r="J34" s="37">
        <v>5.0999999999999997E-2</v>
      </c>
    </row>
    <row r="35" spans="1:12">
      <c r="A35" s="26" t="s">
        <v>156</v>
      </c>
      <c r="B35" s="26" t="s">
        <v>154</v>
      </c>
      <c r="C35" s="26" t="s">
        <v>157</v>
      </c>
      <c r="D35" s="27">
        <v>4077</v>
      </c>
      <c r="E35" s="27">
        <v>4300</v>
      </c>
      <c r="F35" s="27">
        <v>4315</v>
      </c>
      <c r="G35" s="27">
        <v>4308</v>
      </c>
      <c r="H35" s="27">
        <v>4282</v>
      </c>
      <c r="I35" s="34">
        <v>1.6E-2</v>
      </c>
      <c r="J35" s="34">
        <v>-6.0000000000000001E-3</v>
      </c>
    </row>
    <row r="36" spans="1:12">
      <c r="A36" s="26" t="s">
        <v>158</v>
      </c>
      <c r="B36" s="26" t="s">
        <v>154</v>
      </c>
      <c r="C36" s="26" t="s">
        <v>159</v>
      </c>
      <c r="D36" s="27">
        <v>5656</v>
      </c>
      <c r="E36" s="27">
        <v>5366</v>
      </c>
      <c r="F36" s="27">
        <v>5123</v>
      </c>
      <c r="G36" s="27">
        <v>4443</v>
      </c>
      <c r="H36" s="27">
        <v>4375</v>
      </c>
      <c r="I36" s="34">
        <v>1.6E-2</v>
      </c>
      <c r="J36" s="34">
        <v>-1.4999999999999999E-2</v>
      </c>
    </row>
    <row r="37" spans="1:12">
      <c r="A37" s="26" t="s">
        <v>160</v>
      </c>
      <c r="B37" s="26" t="s">
        <v>154</v>
      </c>
      <c r="C37" s="26" t="s">
        <v>161</v>
      </c>
      <c r="D37" s="27">
        <v>2757</v>
      </c>
      <c r="E37" s="27">
        <v>2769</v>
      </c>
      <c r="F37" s="27">
        <v>2952</v>
      </c>
      <c r="G37" s="27">
        <v>2623</v>
      </c>
      <c r="H37" s="27">
        <v>2425</v>
      </c>
      <c r="I37" s="34">
        <v>9.0000000000000011E-3</v>
      </c>
      <c r="J37" s="34">
        <v>-7.4999999999999997E-2</v>
      </c>
    </row>
    <row r="38" spans="1:12">
      <c r="A38" s="26" t="s">
        <v>162</v>
      </c>
      <c r="B38" s="26" t="s">
        <v>154</v>
      </c>
      <c r="C38" s="26" t="s">
        <v>163</v>
      </c>
      <c r="D38" s="27">
        <v>6959</v>
      </c>
      <c r="E38" s="27">
        <v>7236</v>
      </c>
      <c r="F38" s="27">
        <v>7483</v>
      </c>
      <c r="G38" s="27">
        <v>7232</v>
      </c>
      <c r="H38" s="27">
        <v>7277</v>
      </c>
      <c r="I38" s="34">
        <v>2.7000000000000003E-2</v>
      </c>
      <c r="J38" s="34">
        <v>6.0000000000000001E-3</v>
      </c>
    </row>
    <row r="39" spans="1:12">
      <c r="A39" s="26" t="s">
        <v>164</v>
      </c>
      <c r="B39" s="26" t="s">
        <v>154</v>
      </c>
      <c r="C39" s="26" t="s">
        <v>165</v>
      </c>
      <c r="D39" s="27">
        <v>3866</v>
      </c>
      <c r="E39" s="27">
        <v>4085</v>
      </c>
      <c r="F39" s="27">
        <v>4306</v>
      </c>
      <c r="G39" s="27">
        <v>3928</v>
      </c>
      <c r="H39" s="27">
        <v>4035</v>
      </c>
      <c r="I39" s="34">
        <v>1.4999999999999999E-2</v>
      </c>
      <c r="J39" s="34">
        <v>2.7000000000000003E-2</v>
      </c>
    </row>
    <row r="40" spans="1:12">
      <c r="A40" s="26" t="s">
        <v>166</v>
      </c>
      <c r="B40" s="26" t="s">
        <v>154</v>
      </c>
      <c r="C40" s="26" t="s">
        <v>167</v>
      </c>
      <c r="D40" s="27">
        <v>6187</v>
      </c>
      <c r="E40" s="27">
        <v>5952</v>
      </c>
      <c r="F40" s="27">
        <v>5847</v>
      </c>
      <c r="G40" s="27">
        <v>5162</v>
      </c>
      <c r="H40" s="27">
        <v>5047</v>
      </c>
      <c r="I40" s="34">
        <v>1.9E-2</v>
      </c>
      <c r="J40" s="34">
        <v>-2.2000000000000002E-2</v>
      </c>
    </row>
    <row r="41" spans="1:12">
      <c r="A41" s="28" t="s">
        <v>168</v>
      </c>
      <c r="B41" s="28" t="s">
        <v>154</v>
      </c>
      <c r="C41" s="28" t="s">
        <v>169</v>
      </c>
      <c r="D41" s="29">
        <v>10941</v>
      </c>
      <c r="E41" s="29">
        <v>11227</v>
      </c>
      <c r="F41" s="29">
        <v>11290</v>
      </c>
      <c r="G41" s="29">
        <v>10117</v>
      </c>
      <c r="H41" s="29">
        <v>10055</v>
      </c>
      <c r="I41" s="36">
        <v>3.7000000000000005E-2</v>
      </c>
      <c r="J41" s="36">
        <v>-6.0000000000000001E-3</v>
      </c>
    </row>
    <row r="42" spans="1:12">
      <c r="A42" s="176"/>
      <c r="B42" s="177" t="s">
        <v>22</v>
      </c>
      <c r="C42" s="176" t="s">
        <v>501</v>
      </c>
      <c r="D42" s="178">
        <f>SUM(D43:D45)</f>
        <v>16193</v>
      </c>
      <c r="E42" s="178">
        <f t="shared" ref="E42:H42" si="4">SUM(E43:E45)</f>
        <v>16457</v>
      </c>
      <c r="F42" s="178">
        <f t="shared" si="4"/>
        <v>17265</v>
      </c>
      <c r="G42" s="178">
        <f t="shared" si="4"/>
        <v>16652</v>
      </c>
      <c r="H42" s="178">
        <f t="shared" si="4"/>
        <v>17209</v>
      </c>
      <c r="I42" s="174">
        <f>H42/$H$46</f>
        <v>6.3222592460607574E-2</v>
      </c>
      <c r="J42" s="175"/>
      <c r="L42" s="2"/>
    </row>
    <row r="43" spans="1:12">
      <c r="A43" s="32" t="s">
        <v>170</v>
      </c>
      <c r="B43" s="32" t="s">
        <v>22</v>
      </c>
      <c r="C43" s="32" t="s">
        <v>171</v>
      </c>
      <c r="D43" s="33">
        <v>4669</v>
      </c>
      <c r="E43" s="33">
        <v>4625</v>
      </c>
      <c r="F43" s="33">
        <v>4718</v>
      </c>
      <c r="G43" s="33">
        <v>4491</v>
      </c>
      <c r="H43" s="33">
        <v>4933</v>
      </c>
      <c r="I43" s="37">
        <v>1.8000000000000002E-2</v>
      </c>
      <c r="J43" s="37">
        <v>9.8000000000000004E-2</v>
      </c>
    </row>
    <row r="44" spans="1:12">
      <c r="A44" s="26" t="s">
        <v>172</v>
      </c>
      <c r="B44" s="26" t="s">
        <v>22</v>
      </c>
      <c r="C44" s="26" t="s">
        <v>173</v>
      </c>
      <c r="D44" s="27">
        <v>5403</v>
      </c>
      <c r="E44" s="27">
        <v>5445</v>
      </c>
      <c r="F44" s="27">
        <v>6045</v>
      </c>
      <c r="G44" s="27">
        <v>5842</v>
      </c>
      <c r="H44" s="27">
        <v>6335</v>
      </c>
      <c r="I44" s="34">
        <v>2.3E-2</v>
      </c>
      <c r="J44" s="34">
        <v>8.4000000000000005E-2</v>
      </c>
    </row>
    <row r="45" spans="1:12">
      <c r="A45" s="28" t="s">
        <v>174</v>
      </c>
      <c r="B45" s="28" t="s">
        <v>22</v>
      </c>
      <c r="C45" s="28" t="s">
        <v>175</v>
      </c>
      <c r="D45" s="29">
        <v>6121</v>
      </c>
      <c r="E45" s="29">
        <v>6387</v>
      </c>
      <c r="F45" s="29">
        <v>6502</v>
      </c>
      <c r="G45" s="29">
        <v>6319</v>
      </c>
      <c r="H45" s="29">
        <v>5941</v>
      </c>
      <c r="I45" s="36">
        <v>2.2000000000000002E-2</v>
      </c>
      <c r="J45" s="36">
        <v>-0.06</v>
      </c>
    </row>
    <row r="46" spans="1:12">
      <c r="A46" s="194" t="s">
        <v>178</v>
      </c>
      <c r="B46" s="194"/>
      <c r="C46" s="194"/>
      <c r="D46" s="6">
        <f>SUM(D6,D15,D21,D33,D42)</f>
        <v>237357</v>
      </c>
      <c r="E46" s="6">
        <f t="shared" ref="E46:H46" si="5">SUM(E6,E15,E21,E33,E42)</f>
        <v>246606</v>
      </c>
      <c r="F46" s="6">
        <f t="shared" si="5"/>
        <v>264534</v>
      </c>
      <c r="G46" s="6">
        <f t="shared" si="5"/>
        <v>263224</v>
      </c>
      <c r="H46" s="6">
        <f t="shared" si="5"/>
        <v>272197</v>
      </c>
      <c r="I46" s="38"/>
      <c r="J46" s="4"/>
    </row>
    <row r="47" spans="1:12">
      <c r="A47" t="s">
        <v>37</v>
      </c>
    </row>
    <row r="48" spans="1:12">
      <c r="A48" t="s">
        <v>342</v>
      </c>
    </row>
    <row r="49" spans="1:1">
      <c r="A49" t="s">
        <v>343</v>
      </c>
    </row>
    <row r="50" spans="1:1">
      <c r="A50" t="s">
        <v>409</v>
      </c>
    </row>
  </sheetData>
  <mergeCells count="7">
    <mergeCell ref="A46:C46"/>
    <mergeCell ref="J4:J5"/>
    <mergeCell ref="A4:A5"/>
    <mergeCell ref="B4:B5"/>
    <mergeCell ref="C4:C5"/>
    <mergeCell ref="D4:H4"/>
    <mergeCell ref="I4:I5"/>
  </mergeCells>
  <phoneticPr fontId="2" type="noConversion"/>
  <conditionalFormatting sqref="J7:J14 J16:J20 J22:J32 J34:J41 J43:J45">
    <cfRule type="cellIs" dxfId="127" priority="1" operator="lessThan">
      <formula>0</formula>
    </cfRule>
  </conditionalFormatting>
  <pageMargins left="0.7" right="0.7" top="0.75" bottom="0.75" header="0.3" footer="0.3"/>
  <pageSetup paperSize="9" scale="88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9">
    <pageSetUpPr fitToPage="1"/>
  </sheetPr>
  <dimension ref="A1:G31"/>
  <sheetViews>
    <sheetView zoomScaleNormal="100" workbookViewId="0"/>
  </sheetViews>
  <sheetFormatPr defaultRowHeight="16.5"/>
  <cols>
    <col min="1" max="1" width="15.625" customWidth="1"/>
    <col min="2" max="2" width="10.625" customWidth="1"/>
    <col min="3" max="5" width="20.625" customWidth="1"/>
    <col min="6" max="8" width="10.625" customWidth="1"/>
    <col min="9" max="9" width="21.625" bestFit="1" customWidth="1"/>
    <col min="17" max="17" width="21.625" bestFit="1" customWidth="1"/>
    <col min="27" max="27" width="34.875" bestFit="1" customWidth="1"/>
    <col min="34" max="34" width="34.875" bestFit="1" customWidth="1"/>
  </cols>
  <sheetData>
    <row r="1" spans="1:7" ht="20.100000000000001" customHeight="1">
      <c r="A1" s="80" t="s">
        <v>542</v>
      </c>
      <c r="B1" s="80"/>
      <c r="C1" s="80"/>
      <c r="D1" s="80"/>
      <c r="E1" s="80"/>
      <c r="F1" s="80"/>
    </row>
    <row r="2" spans="1:7" ht="20.100000000000001" customHeight="1">
      <c r="A2" s="80"/>
      <c r="B2" s="80"/>
      <c r="C2" s="80"/>
      <c r="D2" s="80"/>
      <c r="E2" s="80"/>
      <c r="F2" s="80"/>
    </row>
    <row r="3" spans="1:7" ht="20.100000000000001" customHeight="1">
      <c r="A3" s="80"/>
      <c r="B3" s="80"/>
      <c r="C3" s="80"/>
      <c r="D3" s="80"/>
      <c r="E3" s="80"/>
      <c r="F3" s="80"/>
    </row>
    <row r="4" spans="1:7" ht="20.100000000000001" customHeight="1">
      <c r="A4" s="83" t="s">
        <v>190</v>
      </c>
      <c r="B4" s="84" t="s">
        <v>191</v>
      </c>
      <c r="C4" s="193" t="s">
        <v>353</v>
      </c>
      <c r="D4" s="193"/>
      <c r="E4" s="193"/>
      <c r="F4" s="85" t="s">
        <v>186</v>
      </c>
    </row>
    <row r="5" spans="1:7" ht="20.100000000000001" customHeight="1">
      <c r="A5" s="207" t="s">
        <v>346</v>
      </c>
      <c r="B5" s="206" t="s">
        <v>187</v>
      </c>
      <c r="C5" s="44" t="s">
        <v>118</v>
      </c>
      <c r="D5" s="44" t="s">
        <v>114</v>
      </c>
      <c r="E5" s="44" t="s">
        <v>104</v>
      </c>
      <c r="F5" s="198">
        <f>SUM(C5:E6)</f>
        <v>0.35300000000000004</v>
      </c>
    </row>
    <row r="6" spans="1:7" ht="20.100000000000001" customHeight="1">
      <c r="A6" s="200"/>
      <c r="B6" s="204"/>
      <c r="C6" s="45">
        <v>0.16</v>
      </c>
      <c r="D6" s="45">
        <v>0.11799999999999999</v>
      </c>
      <c r="E6" s="45">
        <v>7.4999999999999997E-2</v>
      </c>
      <c r="F6" s="195"/>
      <c r="G6" s="68"/>
    </row>
    <row r="7" spans="1:7" ht="20.100000000000001" customHeight="1">
      <c r="A7" s="199" t="s">
        <v>347</v>
      </c>
      <c r="B7" s="197" t="s">
        <v>187</v>
      </c>
      <c r="C7" s="39" t="s">
        <v>118</v>
      </c>
      <c r="D7" s="40" t="s">
        <v>114</v>
      </c>
      <c r="E7" s="40" t="s">
        <v>106</v>
      </c>
      <c r="F7" s="195">
        <f>SUM(C7:E8)</f>
        <v>0.30299999999999999</v>
      </c>
      <c r="G7" s="68"/>
    </row>
    <row r="8" spans="1:7" ht="20.100000000000001" customHeight="1">
      <c r="A8" s="199"/>
      <c r="B8" s="197"/>
      <c r="C8" s="41">
        <v>0.11700000000000001</v>
      </c>
      <c r="D8" s="42">
        <v>0.108</v>
      </c>
      <c r="E8" s="42">
        <v>7.8E-2</v>
      </c>
      <c r="F8" s="195"/>
      <c r="G8" s="68"/>
    </row>
    <row r="9" spans="1:7" ht="20.100000000000001" customHeight="1">
      <c r="A9" s="199"/>
      <c r="B9" s="197" t="s">
        <v>188</v>
      </c>
      <c r="C9" s="46" t="s">
        <v>114</v>
      </c>
      <c r="D9" s="47" t="s">
        <v>110</v>
      </c>
      <c r="E9" s="96" t="s">
        <v>104</v>
      </c>
      <c r="F9" s="195">
        <f>SUM(C9:E10)</f>
        <v>0.38400000000000001</v>
      </c>
      <c r="G9" s="68"/>
    </row>
    <row r="10" spans="1:7" ht="20.100000000000001" customHeight="1">
      <c r="A10" s="199"/>
      <c r="B10" s="197"/>
      <c r="C10" s="48">
        <v>0.157</v>
      </c>
      <c r="D10" s="49">
        <v>0.156</v>
      </c>
      <c r="E10" s="97">
        <v>7.0999999999999994E-2</v>
      </c>
      <c r="F10" s="195"/>
      <c r="G10" s="68"/>
    </row>
    <row r="11" spans="1:7" ht="20.100000000000001" customHeight="1">
      <c r="A11" s="199" t="s">
        <v>348</v>
      </c>
      <c r="B11" s="197" t="s">
        <v>187</v>
      </c>
      <c r="C11" s="39" t="s">
        <v>118</v>
      </c>
      <c r="D11" s="40" t="s">
        <v>114</v>
      </c>
      <c r="E11" s="40" t="s">
        <v>136</v>
      </c>
      <c r="F11" s="195">
        <f>SUM(C11:E12)</f>
        <v>0.31</v>
      </c>
      <c r="G11" s="68"/>
    </row>
    <row r="12" spans="1:7" ht="20.100000000000001" customHeight="1">
      <c r="A12" s="199"/>
      <c r="B12" s="197"/>
      <c r="C12" s="41">
        <v>0.13200000000000001</v>
      </c>
      <c r="D12" s="42">
        <v>0.10299999999999999</v>
      </c>
      <c r="E12" s="42">
        <v>7.4999999999999997E-2</v>
      </c>
      <c r="F12" s="195"/>
      <c r="G12" s="68"/>
    </row>
    <row r="13" spans="1:7" ht="20.100000000000001" customHeight="1">
      <c r="A13" s="199"/>
      <c r="B13" s="197" t="s">
        <v>188</v>
      </c>
      <c r="C13" s="46" t="s">
        <v>114</v>
      </c>
      <c r="D13" s="47" t="s">
        <v>129</v>
      </c>
      <c r="E13" s="47" t="s">
        <v>110</v>
      </c>
      <c r="F13" s="195">
        <f>SUM(C13:E14)</f>
        <v>0.34299999999999997</v>
      </c>
      <c r="G13" s="68"/>
    </row>
    <row r="14" spans="1:7" ht="20.100000000000001" customHeight="1">
      <c r="A14" s="199"/>
      <c r="B14" s="197"/>
      <c r="C14" s="48">
        <v>0.13100000000000001</v>
      </c>
      <c r="D14" s="49">
        <v>0.107</v>
      </c>
      <c r="E14" s="49">
        <v>0.105</v>
      </c>
      <c r="F14" s="195"/>
      <c r="G14" s="68"/>
    </row>
    <row r="15" spans="1:7" ht="20.100000000000001" customHeight="1">
      <c r="A15" s="199" t="s">
        <v>349</v>
      </c>
      <c r="B15" s="197" t="s">
        <v>187</v>
      </c>
      <c r="C15" s="39" t="s">
        <v>118</v>
      </c>
      <c r="D15" s="40" t="s">
        <v>138</v>
      </c>
      <c r="E15" s="40" t="s">
        <v>146</v>
      </c>
      <c r="F15" s="195">
        <f>SUM(C15:E16)</f>
        <v>0.33</v>
      </c>
      <c r="G15" s="68"/>
    </row>
    <row r="16" spans="1:7" ht="20.100000000000001" customHeight="1">
      <c r="A16" s="199"/>
      <c r="B16" s="197"/>
      <c r="C16" s="41">
        <v>0.14699999999999999</v>
      </c>
      <c r="D16" s="42">
        <v>0.109</v>
      </c>
      <c r="E16" s="42">
        <v>7.3999999999999996E-2</v>
      </c>
      <c r="F16" s="195"/>
      <c r="G16" s="68"/>
    </row>
    <row r="17" spans="1:7" ht="20.100000000000001" customHeight="1">
      <c r="A17" s="199"/>
      <c r="B17" s="197" t="s">
        <v>188</v>
      </c>
      <c r="C17" s="46" t="s">
        <v>104</v>
      </c>
      <c r="D17" s="47" t="s">
        <v>114</v>
      </c>
      <c r="E17" s="47" t="s">
        <v>110</v>
      </c>
      <c r="F17" s="195">
        <f>SUM(C17:E18)</f>
        <v>0.22899999999999998</v>
      </c>
      <c r="G17" s="68"/>
    </row>
    <row r="18" spans="1:7" ht="20.100000000000001" customHeight="1">
      <c r="A18" s="199"/>
      <c r="B18" s="197"/>
      <c r="C18" s="48">
        <v>0.107</v>
      </c>
      <c r="D18" s="49">
        <v>6.7000000000000004E-2</v>
      </c>
      <c r="E18" s="49">
        <v>5.5E-2</v>
      </c>
      <c r="F18" s="195"/>
      <c r="G18" s="68"/>
    </row>
    <row r="19" spans="1:7" ht="20.100000000000001" customHeight="1">
      <c r="A19" s="199" t="s">
        <v>350</v>
      </c>
      <c r="B19" s="197" t="s">
        <v>187</v>
      </c>
      <c r="C19" s="39" t="s">
        <v>118</v>
      </c>
      <c r="D19" s="40" t="s">
        <v>114</v>
      </c>
      <c r="E19" s="40" t="s">
        <v>121</v>
      </c>
      <c r="F19" s="195">
        <f>SUM(C19:E20)</f>
        <v>0.43</v>
      </c>
      <c r="G19" s="68"/>
    </row>
    <row r="20" spans="1:7" ht="20.100000000000001" customHeight="1">
      <c r="A20" s="199"/>
      <c r="B20" s="197"/>
      <c r="C20" s="41">
        <v>0.22500000000000001</v>
      </c>
      <c r="D20" s="42">
        <v>0.13600000000000001</v>
      </c>
      <c r="E20" s="42">
        <v>6.9000000000000006E-2</v>
      </c>
      <c r="F20" s="195"/>
      <c r="G20" s="68"/>
    </row>
    <row r="21" spans="1:7" ht="20.100000000000001" customHeight="1">
      <c r="A21" s="199"/>
      <c r="B21" s="197" t="s">
        <v>188</v>
      </c>
      <c r="C21" s="46" t="s">
        <v>110</v>
      </c>
      <c r="D21" s="47" t="s">
        <v>114</v>
      </c>
      <c r="E21" s="47" t="s">
        <v>104</v>
      </c>
      <c r="F21" s="195">
        <f>SUM(C21:E22)</f>
        <v>0.32</v>
      </c>
      <c r="G21" s="68"/>
    </row>
    <row r="22" spans="1:7" ht="20.100000000000001" customHeight="1">
      <c r="A22" s="199"/>
      <c r="B22" s="197"/>
      <c r="C22" s="48">
        <v>0.109</v>
      </c>
      <c r="D22" s="49">
        <v>0.108</v>
      </c>
      <c r="E22" s="49">
        <v>0.10299999999999999</v>
      </c>
      <c r="F22" s="195"/>
      <c r="G22" s="68"/>
    </row>
    <row r="23" spans="1:7" ht="20.100000000000001" customHeight="1">
      <c r="A23" s="200" t="s">
        <v>351</v>
      </c>
      <c r="B23" s="202" t="s">
        <v>187</v>
      </c>
      <c r="C23" s="39" t="s">
        <v>132</v>
      </c>
      <c r="D23" s="40" t="s">
        <v>142</v>
      </c>
      <c r="E23" s="40" t="s">
        <v>121</v>
      </c>
      <c r="F23" s="195">
        <f>SUM(C23:E24)</f>
        <v>0.255</v>
      </c>
      <c r="G23" s="68"/>
    </row>
    <row r="24" spans="1:7" ht="20.100000000000001" customHeight="1">
      <c r="A24" s="200"/>
      <c r="B24" s="203"/>
      <c r="C24" s="41">
        <v>0.108</v>
      </c>
      <c r="D24" s="42">
        <v>7.9000000000000001E-2</v>
      </c>
      <c r="E24" s="42">
        <v>6.8000000000000005E-2</v>
      </c>
      <c r="F24" s="195"/>
      <c r="G24" s="68"/>
    </row>
    <row r="25" spans="1:7" ht="20.100000000000001" customHeight="1">
      <c r="A25" s="200"/>
      <c r="B25" s="204" t="s">
        <v>188</v>
      </c>
      <c r="C25" s="53" t="s">
        <v>104</v>
      </c>
      <c r="D25" s="53" t="s">
        <v>169</v>
      </c>
      <c r="E25" s="53" t="s">
        <v>123</v>
      </c>
      <c r="F25" s="195">
        <f>SUM(C25:E26)</f>
        <v>0.27600000000000002</v>
      </c>
      <c r="G25" s="68"/>
    </row>
    <row r="26" spans="1:7" ht="20.100000000000001" customHeight="1">
      <c r="A26" s="201"/>
      <c r="B26" s="205"/>
      <c r="C26" s="65">
        <v>0.111</v>
      </c>
      <c r="D26" s="65">
        <v>9.7000000000000003E-2</v>
      </c>
      <c r="E26" s="65">
        <v>6.8000000000000005E-2</v>
      </c>
      <c r="F26" s="196"/>
      <c r="G26" s="68"/>
    </row>
    <row r="27" spans="1:7">
      <c r="A27" s="111" t="s">
        <v>37</v>
      </c>
      <c r="B27" s="111"/>
      <c r="C27" s="111"/>
      <c r="D27" s="111"/>
      <c r="E27" s="111"/>
      <c r="F27" s="111"/>
    </row>
    <row r="28" spans="1:7">
      <c r="A28" s="111" t="s">
        <v>337</v>
      </c>
      <c r="B28" s="111"/>
      <c r="C28" s="111"/>
      <c r="D28" s="111"/>
      <c r="E28" s="111"/>
      <c r="F28" s="111"/>
    </row>
    <row r="29" spans="1:7">
      <c r="A29" s="111" t="s">
        <v>345</v>
      </c>
      <c r="B29" s="111"/>
      <c r="C29" s="111"/>
      <c r="D29" s="111"/>
      <c r="E29" s="111"/>
      <c r="F29" s="111"/>
    </row>
    <row r="30" spans="1:7">
      <c r="A30" s="112" t="s">
        <v>410</v>
      </c>
    </row>
    <row r="31" spans="1:7">
      <c r="A31" s="122" t="s">
        <v>496</v>
      </c>
      <c r="B31" s="111"/>
      <c r="C31" s="111"/>
      <c r="D31" s="111"/>
      <c r="E31" s="111"/>
      <c r="F31" s="111"/>
    </row>
  </sheetData>
  <mergeCells count="29">
    <mergeCell ref="C4:E4"/>
    <mergeCell ref="B5:B6"/>
    <mergeCell ref="B7:B8"/>
    <mergeCell ref="B9:B10"/>
    <mergeCell ref="A5:A6"/>
    <mergeCell ref="A7:A10"/>
    <mergeCell ref="A11:A14"/>
    <mergeCell ref="A15:A18"/>
    <mergeCell ref="A23:A26"/>
    <mergeCell ref="A19:A22"/>
    <mergeCell ref="B21:B22"/>
    <mergeCell ref="B23:B24"/>
    <mergeCell ref="B25:B26"/>
    <mergeCell ref="F5:F6"/>
    <mergeCell ref="F13:F14"/>
    <mergeCell ref="F11:F12"/>
    <mergeCell ref="F9:F10"/>
    <mergeCell ref="F7:F8"/>
    <mergeCell ref="F25:F26"/>
    <mergeCell ref="F23:F24"/>
    <mergeCell ref="F21:F22"/>
    <mergeCell ref="B11:B12"/>
    <mergeCell ref="B13:B14"/>
    <mergeCell ref="B15:B16"/>
    <mergeCell ref="B17:B18"/>
    <mergeCell ref="B19:B20"/>
    <mergeCell ref="F19:F20"/>
    <mergeCell ref="F17:F18"/>
    <mergeCell ref="F15:F16"/>
  </mergeCells>
  <phoneticPr fontId="2" type="noConversion"/>
  <pageMargins left="0.7" right="0.7" top="0.75" bottom="0.75" header="0.3" footer="0.3"/>
  <pageSetup paperSize="9" scale="88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"/>
  <sheetViews>
    <sheetView workbookViewId="0"/>
  </sheetViews>
  <sheetFormatPr defaultRowHeight="16.5"/>
  <cols>
    <col min="1" max="1" width="15.625" customWidth="1"/>
    <col min="2" max="2" width="10.625" customWidth="1"/>
    <col min="3" max="5" width="20.625" customWidth="1"/>
    <col min="6" max="8" width="10.625" customWidth="1"/>
    <col min="9" max="9" width="21.625" bestFit="1" customWidth="1"/>
    <col min="17" max="17" width="21.625" bestFit="1" customWidth="1"/>
    <col min="27" max="27" width="34.875" bestFit="1" customWidth="1"/>
    <col min="34" max="34" width="34.875" bestFit="1" customWidth="1"/>
  </cols>
  <sheetData>
    <row r="1" spans="1:7" ht="20.100000000000001" customHeight="1">
      <c r="A1" s="80" t="s">
        <v>512</v>
      </c>
      <c r="B1" s="80"/>
      <c r="C1" s="80"/>
      <c r="D1" s="80"/>
      <c r="E1" s="80"/>
      <c r="F1" s="80"/>
    </row>
    <row r="2" spans="1:7" ht="20.100000000000001" customHeight="1">
      <c r="A2" s="80"/>
      <c r="B2" s="80"/>
      <c r="C2" s="80"/>
      <c r="D2" s="80"/>
      <c r="E2" s="80"/>
      <c r="F2" s="80"/>
    </row>
    <row r="3" spans="1:7" ht="20.100000000000001" customHeight="1">
      <c r="A3" s="80"/>
      <c r="B3" s="80"/>
      <c r="C3" s="80"/>
      <c r="D3" s="80"/>
      <c r="E3" s="80"/>
      <c r="F3" s="80"/>
    </row>
    <row r="4" spans="1:7" ht="20.100000000000001" customHeight="1">
      <c r="A4" s="129" t="s">
        <v>190</v>
      </c>
      <c r="B4" s="84" t="s">
        <v>191</v>
      </c>
      <c r="C4" s="193" t="s">
        <v>488</v>
      </c>
      <c r="D4" s="193"/>
      <c r="E4" s="193"/>
      <c r="F4" s="85" t="s">
        <v>186</v>
      </c>
    </row>
    <row r="5" spans="1:7" ht="20.100000000000001" customHeight="1">
      <c r="A5" s="209" t="s">
        <v>346</v>
      </c>
      <c r="B5" s="208">
        <v>2021</v>
      </c>
      <c r="C5" s="131" t="s">
        <v>118</v>
      </c>
      <c r="D5" s="44" t="s">
        <v>114</v>
      </c>
      <c r="E5" s="132" t="s">
        <v>104</v>
      </c>
      <c r="F5" s="198">
        <f>SUM(C5:E6)</f>
        <v>0.34700000000000003</v>
      </c>
    </row>
    <row r="6" spans="1:7" ht="20.100000000000001" customHeight="1">
      <c r="A6" s="210"/>
      <c r="B6" s="197"/>
      <c r="C6" s="48">
        <v>0.15</v>
      </c>
      <c r="D6" s="49">
        <v>0.125</v>
      </c>
      <c r="E6" s="97">
        <v>7.1999999999999995E-2</v>
      </c>
      <c r="F6" s="195"/>
      <c r="G6" s="68"/>
    </row>
    <row r="7" spans="1:7" ht="20.100000000000001" customHeight="1">
      <c r="A7" s="210"/>
      <c r="B7" s="197">
        <v>2022</v>
      </c>
      <c r="C7" s="39" t="s">
        <v>118</v>
      </c>
      <c r="D7" s="40" t="s">
        <v>114</v>
      </c>
      <c r="E7" s="133" t="s">
        <v>104</v>
      </c>
      <c r="F7" s="195">
        <f>SUM(C7:E8)</f>
        <v>0.35300000000000004</v>
      </c>
      <c r="G7" s="68"/>
    </row>
    <row r="8" spans="1:7" ht="20.100000000000001" customHeight="1">
      <c r="A8" s="211"/>
      <c r="B8" s="197"/>
      <c r="C8" s="41">
        <v>0.16</v>
      </c>
      <c r="D8" s="42">
        <v>0.11799999999999999</v>
      </c>
      <c r="E8" s="134">
        <v>7.4999999999999997E-2</v>
      </c>
      <c r="F8" s="195"/>
      <c r="G8" s="68"/>
    </row>
    <row r="9" spans="1:7" ht="20.100000000000001" customHeight="1">
      <c r="A9" s="199" t="s">
        <v>347</v>
      </c>
      <c r="B9" s="197">
        <v>2021</v>
      </c>
      <c r="C9" s="46" t="s">
        <v>114</v>
      </c>
      <c r="D9" s="47" t="s">
        <v>132</v>
      </c>
      <c r="E9" s="47" t="s">
        <v>106</v>
      </c>
      <c r="F9" s="195">
        <f>SUM(C9:E10)</f>
        <v>0.32499999999999996</v>
      </c>
      <c r="G9" s="68"/>
    </row>
    <row r="10" spans="1:7" ht="20.100000000000001" customHeight="1">
      <c r="A10" s="199"/>
      <c r="B10" s="197"/>
      <c r="C10" s="48">
        <v>0.14199999999999999</v>
      </c>
      <c r="D10" s="49">
        <v>9.4E-2</v>
      </c>
      <c r="E10" s="49">
        <v>8.8999999999999996E-2</v>
      </c>
      <c r="F10" s="195"/>
      <c r="G10" s="68"/>
    </row>
    <row r="11" spans="1:7" ht="20.100000000000001" customHeight="1">
      <c r="A11" s="199"/>
      <c r="B11" s="197">
        <v>2022</v>
      </c>
      <c r="C11" s="39" t="s">
        <v>118</v>
      </c>
      <c r="D11" s="40" t="s">
        <v>114</v>
      </c>
      <c r="E11" s="40" t="s">
        <v>106</v>
      </c>
      <c r="F11" s="195">
        <f>SUM(C11:E12)</f>
        <v>0.30299999999999999</v>
      </c>
      <c r="G11" s="68"/>
    </row>
    <row r="12" spans="1:7" ht="20.100000000000001" customHeight="1">
      <c r="A12" s="199"/>
      <c r="B12" s="197"/>
      <c r="C12" s="41">
        <v>0.11700000000000001</v>
      </c>
      <c r="D12" s="42">
        <v>0.108</v>
      </c>
      <c r="E12" s="42">
        <v>7.8E-2</v>
      </c>
      <c r="F12" s="195"/>
      <c r="G12" s="68"/>
    </row>
    <row r="13" spans="1:7" ht="20.100000000000001" customHeight="1">
      <c r="A13" s="199" t="s">
        <v>348</v>
      </c>
      <c r="B13" s="197">
        <v>2021</v>
      </c>
      <c r="C13" s="46" t="s">
        <v>118</v>
      </c>
      <c r="D13" s="47" t="s">
        <v>114</v>
      </c>
      <c r="E13" s="47" t="s">
        <v>134</v>
      </c>
      <c r="F13" s="195">
        <f>SUM(C13:E14)</f>
        <v>0.28599999999999998</v>
      </c>
      <c r="G13" s="68"/>
    </row>
    <row r="14" spans="1:7" ht="20.100000000000001" customHeight="1">
      <c r="A14" s="199"/>
      <c r="B14" s="197"/>
      <c r="C14" s="48">
        <v>0.126</v>
      </c>
      <c r="D14" s="49">
        <v>8.5999999999999993E-2</v>
      </c>
      <c r="E14" s="49">
        <v>7.3999999999999996E-2</v>
      </c>
      <c r="F14" s="195"/>
      <c r="G14" s="68"/>
    </row>
    <row r="15" spans="1:7" ht="20.100000000000001" customHeight="1">
      <c r="A15" s="199"/>
      <c r="B15" s="197">
        <v>2022</v>
      </c>
      <c r="C15" s="39" t="s">
        <v>118</v>
      </c>
      <c r="D15" s="40" t="s">
        <v>114</v>
      </c>
      <c r="E15" s="40" t="s">
        <v>136</v>
      </c>
      <c r="F15" s="195">
        <f>SUM(C15:E16)</f>
        <v>0.31</v>
      </c>
      <c r="G15" s="68"/>
    </row>
    <row r="16" spans="1:7" ht="20.100000000000001" customHeight="1">
      <c r="A16" s="199"/>
      <c r="B16" s="197"/>
      <c r="C16" s="41">
        <v>0.13200000000000001</v>
      </c>
      <c r="D16" s="42">
        <v>0.10299999999999999</v>
      </c>
      <c r="E16" s="42">
        <v>7.4999999999999997E-2</v>
      </c>
      <c r="F16" s="195"/>
      <c r="G16" s="68"/>
    </row>
    <row r="17" spans="1:7" ht="20.100000000000001" customHeight="1">
      <c r="A17" s="199" t="s">
        <v>349</v>
      </c>
      <c r="B17" s="197">
        <v>2021</v>
      </c>
      <c r="C17" s="46" t="s">
        <v>118</v>
      </c>
      <c r="D17" s="47" t="s">
        <v>138</v>
      </c>
      <c r="E17" s="47" t="s">
        <v>146</v>
      </c>
      <c r="F17" s="195">
        <f>SUM(C17:E18)</f>
        <v>0.32300000000000001</v>
      </c>
      <c r="G17" s="68"/>
    </row>
    <row r="18" spans="1:7" ht="20.100000000000001" customHeight="1">
      <c r="A18" s="199"/>
      <c r="B18" s="197"/>
      <c r="C18" s="48">
        <v>0.14599999999999999</v>
      </c>
      <c r="D18" s="49">
        <v>0.1</v>
      </c>
      <c r="E18" s="49">
        <v>7.6999999999999999E-2</v>
      </c>
      <c r="F18" s="195"/>
      <c r="G18" s="68"/>
    </row>
    <row r="19" spans="1:7" ht="20.100000000000001" customHeight="1">
      <c r="A19" s="199"/>
      <c r="B19" s="197">
        <v>2022</v>
      </c>
      <c r="C19" s="39" t="s">
        <v>118</v>
      </c>
      <c r="D19" s="40" t="s">
        <v>138</v>
      </c>
      <c r="E19" s="40" t="s">
        <v>146</v>
      </c>
      <c r="F19" s="195">
        <f>SUM(C19:E20)</f>
        <v>0.33</v>
      </c>
      <c r="G19" s="68"/>
    </row>
    <row r="20" spans="1:7" ht="20.100000000000001" customHeight="1">
      <c r="A20" s="199"/>
      <c r="B20" s="197"/>
      <c r="C20" s="41">
        <v>0.14699999999999999</v>
      </c>
      <c r="D20" s="42">
        <v>0.109</v>
      </c>
      <c r="E20" s="42">
        <v>7.3999999999999996E-2</v>
      </c>
      <c r="F20" s="195"/>
      <c r="G20" s="68"/>
    </row>
    <row r="21" spans="1:7" ht="20.100000000000001" customHeight="1">
      <c r="A21" s="199" t="s">
        <v>350</v>
      </c>
      <c r="B21" s="197">
        <v>2021</v>
      </c>
      <c r="C21" s="46" t="s">
        <v>118</v>
      </c>
      <c r="D21" s="47" t="s">
        <v>114</v>
      </c>
      <c r="E21" s="47" t="s">
        <v>116</v>
      </c>
      <c r="F21" s="195">
        <f>SUM(C21:E22)</f>
        <v>0.36499999999999999</v>
      </c>
      <c r="G21" s="68"/>
    </row>
    <row r="22" spans="1:7" ht="20.100000000000001" customHeight="1">
      <c r="A22" s="199"/>
      <c r="B22" s="197"/>
      <c r="C22" s="48">
        <v>0.193</v>
      </c>
      <c r="D22" s="49">
        <v>0.106</v>
      </c>
      <c r="E22" s="49">
        <v>6.6000000000000003E-2</v>
      </c>
      <c r="F22" s="195"/>
      <c r="G22" s="68"/>
    </row>
    <row r="23" spans="1:7" ht="20.100000000000001" customHeight="1">
      <c r="A23" s="199"/>
      <c r="B23" s="197">
        <v>2022</v>
      </c>
      <c r="C23" s="39" t="s">
        <v>118</v>
      </c>
      <c r="D23" s="40" t="s">
        <v>114</v>
      </c>
      <c r="E23" s="40" t="s">
        <v>121</v>
      </c>
      <c r="F23" s="195">
        <f>SUM(C23:E24)</f>
        <v>0.43</v>
      </c>
      <c r="G23" s="68"/>
    </row>
    <row r="24" spans="1:7" ht="20.100000000000001" customHeight="1">
      <c r="A24" s="199"/>
      <c r="B24" s="197"/>
      <c r="C24" s="41">
        <v>0.22500000000000001</v>
      </c>
      <c r="D24" s="42">
        <v>0.13600000000000001</v>
      </c>
      <c r="E24" s="42">
        <v>6.9000000000000006E-2</v>
      </c>
      <c r="F24" s="195"/>
      <c r="G24" s="68"/>
    </row>
    <row r="25" spans="1:7" ht="20.100000000000001" customHeight="1">
      <c r="A25" s="212" t="s">
        <v>351</v>
      </c>
      <c r="B25" s="202">
        <v>2021</v>
      </c>
      <c r="C25" s="46" t="s">
        <v>132</v>
      </c>
      <c r="D25" s="47" t="s">
        <v>142</v>
      </c>
      <c r="E25" s="47" t="s">
        <v>121</v>
      </c>
      <c r="F25" s="195">
        <f>SUM(C25:E26)</f>
        <v>0.28199999999999997</v>
      </c>
      <c r="G25" s="68"/>
    </row>
    <row r="26" spans="1:7" ht="20.100000000000001" customHeight="1">
      <c r="A26" s="200"/>
      <c r="B26" s="203"/>
      <c r="C26" s="48">
        <v>0.11899999999999999</v>
      </c>
      <c r="D26" s="49">
        <v>0.104</v>
      </c>
      <c r="E26" s="49">
        <v>5.8999999999999997E-2</v>
      </c>
      <c r="F26" s="195"/>
      <c r="G26" s="68"/>
    </row>
    <row r="27" spans="1:7" ht="20.100000000000001" customHeight="1">
      <c r="A27" s="200"/>
      <c r="B27" s="202">
        <v>2022</v>
      </c>
      <c r="C27" s="39" t="s">
        <v>132</v>
      </c>
      <c r="D27" s="40" t="s">
        <v>142</v>
      </c>
      <c r="E27" s="40" t="s">
        <v>121</v>
      </c>
      <c r="F27" s="195">
        <f>SUM(C27:E28)</f>
        <v>0.255</v>
      </c>
      <c r="G27" s="68"/>
    </row>
    <row r="28" spans="1:7" ht="20.100000000000001" customHeight="1">
      <c r="A28" s="201"/>
      <c r="B28" s="205"/>
      <c r="C28" s="135">
        <v>0.108</v>
      </c>
      <c r="D28" s="43">
        <v>7.9000000000000001E-2</v>
      </c>
      <c r="E28" s="43">
        <v>6.8000000000000005E-2</v>
      </c>
      <c r="F28" s="196"/>
      <c r="G28" s="68"/>
    </row>
    <row r="29" spans="1:7">
      <c r="A29" s="111" t="s">
        <v>37</v>
      </c>
      <c r="B29" s="111"/>
      <c r="C29" s="111"/>
      <c r="D29" s="111"/>
      <c r="E29" s="111"/>
      <c r="F29" s="111"/>
    </row>
    <row r="30" spans="1:7">
      <c r="A30" s="111" t="s">
        <v>465</v>
      </c>
      <c r="B30" s="111"/>
      <c r="C30" s="111"/>
      <c r="D30" s="111"/>
      <c r="E30" s="111"/>
      <c r="F30" s="111"/>
    </row>
    <row r="31" spans="1:7">
      <c r="A31" s="112" t="s">
        <v>466</v>
      </c>
    </row>
  </sheetData>
  <mergeCells count="31">
    <mergeCell ref="F15:F16"/>
    <mergeCell ref="A17:A20"/>
    <mergeCell ref="B17:B18"/>
    <mergeCell ref="F17:F18"/>
    <mergeCell ref="B19:B20"/>
    <mergeCell ref="F19:F20"/>
    <mergeCell ref="A13:A16"/>
    <mergeCell ref="B13:B14"/>
    <mergeCell ref="F13:F14"/>
    <mergeCell ref="B15:B16"/>
    <mergeCell ref="A21:A24"/>
    <mergeCell ref="B21:B22"/>
    <mergeCell ref="F21:F22"/>
    <mergeCell ref="B23:B24"/>
    <mergeCell ref="F23:F24"/>
    <mergeCell ref="A25:A28"/>
    <mergeCell ref="B25:B26"/>
    <mergeCell ref="F25:F26"/>
    <mergeCell ref="B27:B28"/>
    <mergeCell ref="F27:F28"/>
    <mergeCell ref="C4:E4"/>
    <mergeCell ref="B5:B6"/>
    <mergeCell ref="F5:F6"/>
    <mergeCell ref="A9:A12"/>
    <mergeCell ref="B9:B10"/>
    <mergeCell ref="F9:F10"/>
    <mergeCell ref="B11:B12"/>
    <mergeCell ref="F11:F12"/>
    <mergeCell ref="B7:B8"/>
    <mergeCell ref="F7:F8"/>
    <mergeCell ref="A5:A8"/>
  </mergeCells>
  <phoneticPr fontId="2" type="noConversion"/>
  <pageMargins left="0.7" right="0.7" top="0.75" bottom="0.75" header="0.3" footer="0.3"/>
  <pageSetup paperSize="9" scale="88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0">
    <pageSetUpPr fitToPage="1"/>
  </sheetPr>
  <dimension ref="A1:J47"/>
  <sheetViews>
    <sheetView zoomScaleNormal="100" workbookViewId="0"/>
  </sheetViews>
  <sheetFormatPr defaultRowHeight="16.5"/>
  <cols>
    <col min="1" max="1" width="5.625" customWidth="1"/>
    <col min="3" max="3" width="18.125" customWidth="1"/>
    <col min="10" max="11" width="10.625" customWidth="1"/>
    <col min="20" max="20" width="27.375" customWidth="1"/>
  </cols>
  <sheetData>
    <row r="1" spans="1:10">
      <c r="A1" s="80" t="s">
        <v>544</v>
      </c>
      <c r="B1" s="80"/>
      <c r="C1" s="80"/>
      <c r="D1" s="80"/>
      <c r="E1" s="80"/>
      <c r="F1" s="80"/>
      <c r="G1" s="80"/>
      <c r="H1" s="80"/>
      <c r="I1" s="80"/>
    </row>
    <row r="2" spans="1:10">
      <c r="A2" s="80"/>
      <c r="B2" s="80"/>
      <c r="C2" s="80"/>
      <c r="D2" s="80"/>
      <c r="E2" s="80"/>
      <c r="F2" s="80"/>
      <c r="G2" s="80"/>
      <c r="H2" s="80"/>
      <c r="I2" s="80"/>
    </row>
    <row r="3" spans="1:10" ht="16.5" customHeight="1">
      <c r="A3" s="187" t="s">
        <v>99</v>
      </c>
      <c r="B3" s="187" t="s">
        <v>100</v>
      </c>
      <c r="C3" s="187" t="s">
        <v>101</v>
      </c>
      <c r="D3" s="187" t="s">
        <v>288</v>
      </c>
      <c r="E3" s="187"/>
      <c r="F3" s="187"/>
      <c r="G3" s="187"/>
      <c r="H3" s="187"/>
    </row>
    <row r="4" spans="1:10">
      <c r="A4" s="193"/>
      <c r="B4" s="193"/>
      <c r="C4" s="193"/>
      <c r="D4" s="156" t="s">
        <v>283</v>
      </c>
      <c r="E4" s="156" t="s">
        <v>284</v>
      </c>
      <c r="F4" s="156" t="s">
        <v>285</v>
      </c>
      <c r="G4" s="156" t="s">
        <v>286</v>
      </c>
      <c r="H4" s="156" t="s">
        <v>287</v>
      </c>
    </row>
    <row r="5" spans="1:10">
      <c r="A5" s="104" t="s">
        <v>102</v>
      </c>
      <c r="B5" s="104" t="s">
        <v>103</v>
      </c>
      <c r="C5" s="104" t="s">
        <v>104</v>
      </c>
      <c r="D5" s="164">
        <v>7.6999999999999999E-2</v>
      </c>
      <c r="E5" s="164">
        <v>6.0999999999999999E-2</v>
      </c>
      <c r="F5" s="164">
        <v>7.0400000000000004E-2</v>
      </c>
      <c r="G5" s="164">
        <v>7.2999999999999995E-2</v>
      </c>
      <c r="H5" s="105">
        <v>8.3000000000000001E-3</v>
      </c>
    </row>
    <row r="6" spans="1:10">
      <c r="A6" s="106" t="s">
        <v>105</v>
      </c>
      <c r="B6" s="106" t="s">
        <v>103</v>
      </c>
      <c r="C6" s="106" t="s">
        <v>106</v>
      </c>
      <c r="D6" s="165">
        <v>7.6999999999999999E-2</v>
      </c>
      <c r="E6" s="107">
        <v>8.9999999999999993E-3</v>
      </c>
      <c r="F6" s="107">
        <v>2.1000000000000001E-2</v>
      </c>
      <c r="G6" s="107">
        <v>1.2999999999999999E-2</v>
      </c>
      <c r="H6" s="107">
        <v>0</v>
      </c>
    </row>
    <row r="7" spans="1:10">
      <c r="A7" s="106" t="s">
        <v>107</v>
      </c>
      <c r="B7" s="106" t="s">
        <v>103</v>
      </c>
      <c r="C7" s="106" t="s">
        <v>108</v>
      </c>
      <c r="D7" s="107">
        <v>2.1000000000000001E-2</v>
      </c>
      <c r="E7" s="107">
        <v>1.4999999999999999E-2</v>
      </c>
      <c r="F7" s="107">
        <v>1.4999999999999999E-2</v>
      </c>
      <c r="G7" s="107">
        <v>3.0000000000000001E-3</v>
      </c>
      <c r="H7" s="107">
        <v>0</v>
      </c>
    </row>
    <row r="8" spans="1:10">
      <c r="A8" s="106" t="s">
        <v>109</v>
      </c>
      <c r="B8" s="106" t="s">
        <v>103</v>
      </c>
      <c r="C8" s="106" t="s">
        <v>110</v>
      </c>
      <c r="D8" s="107">
        <v>2.8000000000000001E-2</v>
      </c>
      <c r="E8" s="107">
        <v>1.7999999999999999E-2</v>
      </c>
      <c r="F8" s="107">
        <v>3.5900000000000001E-2</v>
      </c>
      <c r="G8" s="107">
        <v>8.0000000000000002E-3</v>
      </c>
      <c r="H8" s="107">
        <v>0</v>
      </c>
    </row>
    <row r="9" spans="1:10">
      <c r="A9" s="106" t="s">
        <v>111</v>
      </c>
      <c r="B9" s="106" t="s">
        <v>103</v>
      </c>
      <c r="C9" s="106" t="s">
        <v>112</v>
      </c>
      <c r="D9" s="107">
        <v>1.4999999999999999E-2</v>
      </c>
      <c r="E9" s="107">
        <v>4.0000000000000001E-3</v>
      </c>
      <c r="F9" s="107">
        <v>1.5E-3</v>
      </c>
      <c r="G9" s="107">
        <v>1E-3</v>
      </c>
      <c r="H9" s="107">
        <v>0</v>
      </c>
    </row>
    <row r="10" spans="1:10">
      <c r="A10" s="106" t="s">
        <v>113</v>
      </c>
      <c r="B10" s="106" t="s">
        <v>103</v>
      </c>
      <c r="C10" s="106" t="s">
        <v>114</v>
      </c>
      <c r="D10" s="165">
        <v>0.13200000000000001</v>
      </c>
      <c r="E10" s="165">
        <v>0.09</v>
      </c>
      <c r="F10" s="165">
        <v>9.7299999999999998E-2</v>
      </c>
      <c r="G10" s="107">
        <v>3.6999999999999998E-2</v>
      </c>
      <c r="H10" s="165">
        <v>0.05</v>
      </c>
      <c r="J10" s="2"/>
    </row>
    <row r="11" spans="1:10">
      <c r="A11" s="106" t="s">
        <v>115</v>
      </c>
      <c r="B11" s="106" t="s">
        <v>103</v>
      </c>
      <c r="C11" s="106" t="s">
        <v>116</v>
      </c>
      <c r="D11" s="107">
        <v>3.1E-2</v>
      </c>
      <c r="E11" s="107">
        <v>2.9000000000000001E-2</v>
      </c>
      <c r="F11" s="107">
        <v>3.1399999999999997E-2</v>
      </c>
      <c r="G11" s="165">
        <v>0.05</v>
      </c>
      <c r="H11" s="107">
        <v>2.5000000000000001E-2</v>
      </c>
    </row>
    <row r="12" spans="1:10">
      <c r="A12" s="108" t="s">
        <v>117</v>
      </c>
      <c r="B12" s="108" t="s">
        <v>103</v>
      </c>
      <c r="C12" s="108" t="s">
        <v>118</v>
      </c>
      <c r="D12" s="166">
        <v>0.19800000000000001</v>
      </c>
      <c r="E12" s="109">
        <v>3.7999999999999999E-2</v>
      </c>
      <c r="F12" s="109">
        <v>4.19E-2</v>
      </c>
      <c r="G12" s="109">
        <v>1.9E-2</v>
      </c>
      <c r="H12" s="109">
        <v>0</v>
      </c>
    </row>
    <row r="13" spans="1:10">
      <c r="A13" s="104" t="s">
        <v>119</v>
      </c>
      <c r="B13" s="104" t="s">
        <v>120</v>
      </c>
      <c r="C13" s="104" t="s">
        <v>121</v>
      </c>
      <c r="D13" s="164">
        <v>5.6000000000000001E-2</v>
      </c>
      <c r="E13" s="105">
        <v>1.9E-2</v>
      </c>
      <c r="F13" s="105">
        <v>1.95E-2</v>
      </c>
      <c r="G13" s="105">
        <v>1.2999999999999999E-2</v>
      </c>
      <c r="H13" s="105">
        <v>0</v>
      </c>
    </row>
    <row r="14" spans="1:10">
      <c r="A14" s="106" t="s">
        <v>122</v>
      </c>
      <c r="B14" s="106" t="s">
        <v>120</v>
      </c>
      <c r="C14" s="106" t="s">
        <v>123</v>
      </c>
      <c r="D14" s="107">
        <v>4.3999999999999997E-2</v>
      </c>
      <c r="E14" s="165">
        <v>6.4000000000000001E-2</v>
      </c>
      <c r="F14" s="165">
        <v>6.8900000000000003E-2</v>
      </c>
      <c r="G14" s="107">
        <v>0.02</v>
      </c>
      <c r="H14" s="107">
        <v>4.1700000000000001E-2</v>
      </c>
    </row>
    <row r="15" spans="1:10">
      <c r="A15" s="106" t="s">
        <v>124</v>
      </c>
      <c r="B15" s="106" t="s">
        <v>120</v>
      </c>
      <c r="C15" s="106" t="s">
        <v>125</v>
      </c>
      <c r="D15" s="107">
        <v>1E-3</v>
      </c>
      <c r="E15" s="107">
        <v>1.0999999999999999E-2</v>
      </c>
      <c r="F15" s="107">
        <v>7.4999999999999997E-3</v>
      </c>
      <c r="G15" s="107">
        <v>3.0000000000000001E-3</v>
      </c>
      <c r="H15" s="107">
        <v>1.67E-2</v>
      </c>
    </row>
    <row r="16" spans="1:10">
      <c r="A16" s="106" t="s">
        <v>126</v>
      </c>
      <c r="B16" s="106" t="s">
        <v>120</v>
      </c>
      <c r="C16" s="106" t="s">
        <v>127</v>
      </c>
      <c r="D16" s="107">
        <v>1.4999999999999999E-2</v>
      </c>
      <c r="E16" s="107">
        <v>0.04</v>
      </c>
      <c r="F16" s="107">
        <v>2.69E-2</v>
      </c>
      <c r="G16" s="107">
        <v>0.02</v>
      </c>
      <c r="H16" s="165">
        <v>5.8299999999999998E-2</v>
      </c>
    </row>
    <row r="17" spans="1:8">
      <c r="A17" s="108" t="s">
        <v>128</v>
      </c>
      <c r="B17" s="108" t="s">
        <v>120</v>
      </c>
      <c r="C17" s="108" t="s">
        <v>129</v>
      </c>
      <c r="D17" s="109">
        <v>2.4E-2</v>
      </c>
      <c r="E17" s="166">
        <v>0.11799999999999999</v>
      </c>
      <c r="F17" s="109">
        <v>4.9399999999999999E-2</v>
      </c>
      <c r="G17" s="166">
        <v>8.5999999999999993E-2</v>
      </c>
      <c r="H17" s="166">
        <v>0.45829999999999999</v>
      </c>
    </row>
    <row r="18" spans="1:8">
      <c r="A18" s="104" t="s">
        <v>130</v>
      </c>
      <c r="B18" s="104" t="s">
        <v>131</v>
      </c>
      <c r="C18" s="104" t="s">
        <v>132</v>
      </c>
      <c r="D18" s="105">
        <v>4.0000000000000001E-3</v>
      </c>
      <c r="E18" s="105">
        <v>0.01</v>
      </c>
      <c r="F18" s="105">
        <v>1.35E-2</v>
      </c>
      <c r="G18" s="105">
        <v>5.0000000000000001E-3</v>
      </c>
      <c r="H18" s="105">
        <v>0</v>
      </c>
    </row>
    <row r="19" spans="1:8">
      <c r="A19" s="106" t="s">
        <v>133</v>
      </c>
      <c r="B19" s="106" t="s">
        <v>131</v>
      </c>
      <c r="C19" s="106" t="s">
        <v>134</v>
      </c>
      <c r="D19" s="107">
        <v>6.0000000000000001E-3</v>
      </c>
      <c r="E19" s="107">
        <v>4.2000000000000003E-2</v>
      </c>
      <c r="F19" s="107">
        <v>4.6399999999999997E-2</v>
      </c>
      <c r="G19" s="107">
        <v>6.0000000000000001E-3</v>
      </c>
      <c r="H19" s="165">
        <v>9.1700000000000004E-2</v>
      </c>
    </row>
    <row r="20" spans="1:8">
      <c r="A20" s="106" t="s">
        <v>135</v>
      </c>
      <c r="B20" s="106" t="s">
        <v>131</v>
      </c>
      <c r="C20" s="106" t="s">
        <v>136</v>
      </c>
      <c r="D20" s="107">
        <v>1.2E-2</v>
      </c>
      <c r="E20" s="107">
        <v>5.8000000000000003E-2</v>
      </c>
      <c r="F20" s="107">
        <v>2.8400000000000002E-2</v>
      </c>
      <c r="G20" s="107">
        <v>1.7999999999999999E-2</v>
      </c>
      <c r="H20" s="165">
        <v>0.1</v>
      </c>
    </row>
    <row r="21" spans="1:8">
      <c r="A21" s="106" t="s">
        <v>137</v>
      </c>
      <c r="B21" s="106" t="s">
        <v>131</v>
      </c>
      <c r="C21" s="106" t="s">
        <v>138</v>
      </c>
      <c r="D21" s="107">
        <v>1.2E-2</v>
      </c>
      <c r="E21" s="107">
        <v>1.4E-2</v>
      </c>
      <c r="F21" s="107">
        <v>3.1399999999999997E-2</v>
      </c>
      <c r="G21" s="107">
        <v>7.0000000000000001E-3</v>
      </c>
      <c r="H21" s="107">
        <v>8.3000000000000001E-3</v>
      </c>
    </row>
    <row r="22" spans="1:8">
      <c r="A22" s="106" t="s">
        <v>139</v>
      </c>
      <c r="B22" s="106" t="s">
        <v>131</v>
      </c>
      <c r="C22" s="106" t="s">
        <v>140</v>
      </c>
      <c r="D22" s="107">
        <v>2E-3</v>
      </c>
      <c r="E22" s="107">
        <v>8.0000000000000002E-3</v>
      </c>
      <c r="F22" s="107">
        <v>1.0500000000000001E-2</v>
      </c>
      <c r="G22" s="107">
        <v>1.4E-2</v>
      </c>
      <c r="H22" s="107">
        <v>0</v>
      </c>
    </row>
    <row r="23" spans="1:8">
      <c r="A23" s="106" t="s">
        <v>141</v>
      </c>
      <c r="B23" s="106" t="s">
        <v>131</v>
      </c>
      <c r="C23" s="106" t="s">
        <v>142</v>
      </c>
      <c r="D23" s="107">
        <v>7.0000000000000001E-3</v>
      </c>
      <c r="E23" s="107">
        <v>1.9E-2</v>
      </c>
      <c r="F23" s="107">
        <v>1.7999999999999999E-2</v>
      </c>
      <c r="G23" s="107">
        <v>8.9999999999999993E-3</v>
      </c>
      <c r="H23" s="107">
        <v>0</v>
      </c>
    </row>
    <row r="24" spans="1:8">
      <c r="A24" s="106" t="s">
        <v>143</v>
      </c>
      <c r="B24" s="106" t="s">
        <v>131</v>
      </c>
      <c r="C24" s="106" t="s">
        <v>144</v>
      </c>
      <c r="D24" s="107">
        <v>8.0000000000000002E-3</v>
      </c>
      <c r="E24" s="107">
        <v>2.3E-2</v>
      </c>
      <c r="F24" s="107">
        <v>4.19E-2</v>
      </c>
      <c r="G24" s="107">
        <v>1.4E-2</v>
      </c>
      <c r="H24" s="107">
        <v>0</v>
      </c>
    </row>
    <row r="25" spans="1:8">
      <c r="A25" s="106" t="s">
        <v>145</v>
      </c>
      <c r="B25" s="106" t="s">
        <v>131</v>
      </c>
      <c r="C25" s="106" t="s">
        <v>146</v>
      </c>
      <c r="D25" s="107">
        <v>1.2999999999999999E-2</v>
      </c>
      <c r="E25" s="107">
        <v>1.7999999999999999E-2</v>
      </c>
      <c r="F25" s="107">
        <v>3.5900000000000001E-2</v>
      </c>
      <c r="G25" s="107">
        <v>1.4999999999999999E-2</v>
      </c>
      <c r="H25" s="107">
        <v>0</v>
      </c>
    </row>
    <row r="26" spans="1:8">
      <c r="A26" s="106" t="s">
        <v>147</v>
      </c>
      <c r="B26" s="106" t="s">
        <v>131</v>
      </c>
      <c r="C26" s="106" t="s">
        <v>148</v>
      </c>
      <c r="D26" s="107">
        <v>1E-3</v>
      </c>
      <c r="E26" s="107">
        <v>3.0000000000000001E-3</v>
      </c>
      <c r="F26" s="107">
        <v>1.5E-3</v>
      </c>
      <c r="G26" s="107">
        <v>0</v>
      </c>
      <c r="H26" s="107">
        <v>0</v>
      </c>
    </row>
    <row r="27" spans="1:8">
      <c r="A27" s="106" t="s">
        <v>149</v>
      </c>
      <c r="B27" s="106" t="s">
        <v>131</v>
      </c>
      <c r="C27" s="106" t="s">
        <v>150</v>
      </c>
      <c r="D27" s="107">
        <v>0.01</v>
      </c>
      <c r="E27" s="107">
        <v>0.02</v>
      </c>
      <c r="F27" s="107">
        <v>2.5399999999999999E-2</v>
      </c>
      <c r="G27" s="107">
        <v>2.5999999999999999E-2</v>
      </c>
      <c r="H27" s="107">
        <v>0</v>
      </c>
    </row>
    <row r="28" spans="1:8">
      <c r="A28" s="108" t="s">
        <v>151</v>
      </c>
      <c r="B28" s="108" t="s">
        <v>131</v>
      </c>
      <c r="C28" s="108" t="s">
        <v>152</v>
      </c>
      <c r="D28" s="109">
        <v>5.0000000000000001E-3</v>
      </c>
      <c r="E28" s="109">
        <v>1.6E-2</v>
      </c>
      <c r="F28" s="109">
        <v>1.4999999999999999E-2</v>
      </c>
      <c r="G28" s="109">
        <v>2.7E-2</v>
      </c>
      <c r="H28" s="109">
        <v>2.5000000000000001E-2</v>
      </c>
    </row>
    <row r="29" spans="1:8">
      <c r="A29" s="104" t="s">
        <v>153</v>
      </c>
      <c r="B29" s="104" t="s">
        <v>154</v>
      </c>
      <c r="C29" s="104" t="s">
        <v>155</v>
      </c>
      <c r="D29" s="105">
        <v>0.02</v>
      </c>
      <c r="E29" s="105">
        <v>1.2999999999999999E-2</v>
      </c>
      <c r="F29" s="105">
        <v>1.2E-2</v>
      </c>
      <c r="G29" s="105">
        <v>3.6999999999999998E-2</v>
      </c>
      <c r="H29" s="105">
        <v>0</v>
      </c>
    </row>
    <row r="30" spans="1:8">
      <c r="A30" s="106" t="s">
        <v>156</v>
      </c>
      <c r="B30" s="106" t="s">
        <v>154</v>
      </c>
      <c r="C30" s="106" t="s">
        <v>157</v>
      </c>
      <c r="D30" s="107">
        <v>2.7E-2</v>
      </c>
      <c r="E30" s="107">
        <v>2.3E-2</v>
      </c>
      <c r="F30" s="107">
        <v>3.7400000000000003E-2</v>
      </c>
      <c r="G30" s="165">
        <v>5.2999999999999999E-2</v>
      </c>
      <c r="H30" s="107">
        <v>0</v>
      </c>
    </row>
    <row r="31" spans="1:8">
      <c r="A31" s="106" t="s">
        <v>158</v>
      </c>
      <c r="B31" s="106" t="s">
        <v>154</v>
      </c>
      <c r="C31" s="106" t="s">
        <v>159</v>
      </c>
      <c r="D31" s="107">
        <v>5.0000000000000001E-3</v>
      </c>
      <c r="E31" s="107">
        <v>1.2E-2</v>
      </c>
      <c r="F31" s="107">
        <v>1.0500000000000001E-2</v>
      </c>
      <c r="G31" s="107">
        <v>3.5999999999999997E-2</v>
      </c>
      <c r="H31" s="107">
        <v>0</v>
      </c>
    </row>
    <row r="32" spans="1:8">
      <c r="A32" s="106" t="s">
        <v>160</v>
      </c>
      <c r="B32" s="106" t="s">
        <v>154</v>
      </c>
      <c r="C32" s="106" t="s">
        <v>161</v>
      </c>
      <c r="D32" s="107">
        <v>5.0000000000000001E-3</v>
      </c>
      <c r="E32" s="107">
        <v>3.0000000000000001E-3</v>
      </c>
      <c r="F32" s="107">
        <v>2.1000000000000001E-2</v>
      </c>
      <c r="G32" s="107">
        <v>0.01</v>
      </c>
      <c r="H32" s="107">
        <v>8.3000000000000001E-3</v>
      </c>
    </row>
    <row r="33" spans="1:8">
      <c r="A33" s="106" t="s">
        <v>162</v>
      </c>
      <c r="B33" s="106" t="s">
        <v>154</v>
      </c>
      <c r="C33" s="106" t="s">
        <v>163</v>
      </c>
      <c r="D33" s="107">
        <v>1.7000000000000001E-2</v>
      </c>
      <c r="E33" s="107">
        <v>4.7E-2</v>
      </c>
      <c r="F33" s="107">
        <v>1.0500000000000001E-2</v>
      </c>
      <c r="G33" s="107">
        <v>6.7000000000000004E-2</v>
      </c>
      <c r="H33" s="107">
        <v>1.67E-2</v>
      </c>
    </row>
    <row r="34" spans="1:8">
      <c r="A34" s="106" t="s">
        <v>164</v>
      </c>
      <c r="B34" s="106" t="s">
        <v>154</v>
      </c>
      <c r="C34" s="106" t="s">
        <v>165</v>
      </c>
      <c r="D34" s="107">
        <v>1.4999999999999999E-2</v>
      </c>
      <c r="E34" s="107">
        <v>1.0999999999999999E-2</v>
      </c>
      <c r="F34" s="107">
        <v>1.2E-2</v>
      </c>
      <c r="G34" s="107">
        <v>2.4E-2</v>
      </c>
      <c r="H34" s="107">
        <v>0</v>
      </c>
    </row>
    <row r="35" spans="1:8">
      <c r="A35" s="106" t="s">
        <v>166</v>
      </c>
      <c r="B35" s="106" t="s">
        <v>154</v>
      </c>
      <c r="C35" s="106" t="s">
        <v>167</v>
      </c>
      <c r="D35" s="107">
        <v>1.4E-2</v>
      </c>
      <c r="E35" s="107">
        <v>7.0000000000000001E-3</v>
      </c>
      <c r="F35" s="107">
        <v>4.4999999999999997E-3</v>
      </c>
      <c r="G35" s="107">
        <v>0.03</v>
      </c>
      <c r="H35" s="107">
        <v>0</v>
      </c>
    </row>
    <row r="36" spans="1:8">
      <c r="A36" s="108" t="s">
        <v>168</v>
      </c>
      <c r="B36" s="108" t="s">
        <v>154</v>
      </c>
      <c r="C36" s="108" t="s">
        <v>169</v>
      </c>
      <c r="D36" s="109">
        <v>2.7E-2</v>
      </c>
      <c r="E36" s="109">
        <v>2.1000000000000001E-2</v>
      </c>
      <c r="F36" s="109">
        <v>3.2899999999999999E-2</v>
      </c>
      <c r="G36" s="109">
        <v>4.4999999999999998E-2</v>
      </c>
      <c r="H36" s="109">
        <v>1.67E-2</v>
      </c>
    </row>
    <row r="37" spans="1:8">
      <c r="A37" s="104" t="s">
        <v>170</v>
      </c>
      <c r="B37" s="104" t="s">
        <v>22</v>
      </c>
      <c r="C37" s="104" t="s">
        <v>171</v>
      </c>
      <c r="D37" s="105">
        <v>1.7000000000000001E-2</v>
      </c>
      <c r="E37" s="105">
        <v>3.5000000000000003E-2</v>
      </c>
      <c r="F37" s="105">
        <v>1.0500000000000001E-2</v>
      </c>
      <c r="G37" s="164">
        <v>5.5E-2</v>
      </c>
      <c r="H37" s="105">
        <v>3.3300000000000003E-2</v>
      </c>
    </row>
    <row r="38" spans="1:8">
      <c r="A38" s="106" t="s">
        <v>172</v>
      </c>
      <c r="B38" s="106" t="s">
        <v>22</v>
      </c>
      <c r="C38" s="106" t="s">
        <v>173</v>
      </c>
      <c r="D38" s="107">
        <v>8.9999999999999993E-3</v>
      </c>
      <c r="E38" s="107">
        <v>1.4999999999999999E-2</v>
      </c>
      <c r="F38" s="107">
        <v>4.4999999999999997E-3</v>
      </c>
      <c r="G38" s="107">
        <v>4.3999999999999997E-2</v>
      </c>
      <c r="H38" s="107">
        <v>0</v>
      </c>
    </row>
    <row r="39" spans="1:8">
      <c r="A39" s="108" t="s">
        <v>174</v>
      </c>
      <c r="B39" s="108" t="s">
        <v>22</v>
      </c>
      <c r="C39" s="108" t="s">
        <v>175</v>
      </c>
      <c r="D39" s="109">
        <v>1.4E-2</v>
      </c>
      <c r="E39" s="109">
        <v>1.4999999999999999E-2</v>
      </c>
      <c r="F39" s="109">
        <v>1.2E-2</v>
      </c>
      <c r="G39" s="166">
        <v>5.7000000000000002E-2</v>
      </c>
      <c r="H39" s="109">
        <v>0</v>
      </c>
    </row>
    <row r="40" spans="1:8">
      <c r="A40" s="213" t="s">
        <v>176</v>
      </c>
      <c r="B40" s="213"/>
      <c r="C40" s="213"/>
      <c r="D40" s="163">
        <f>SUM(D5:D39)</f>
        <v>0.96900000000000031</v>
      </c>
      <c r="E40" s="163">
        <f t="shared" ref="E40:H40" si="0">SUM(E5:E39)</f>
        <v>0.9490000000000004</v>
      </c>
      <c r="F40" s="163">
        <f t="shared" si="0"/>
        <v>0.92229999999999979</v>
      </c>
      <c r="G40" s="163">
        <f t="shared" si="0"/>
        <v>0.9450000000000004</v>
      </c>
      <c r="H40" s="163">
        <f t="shared" si="0"/>
        <v>0.95830000000000004</v>
      </c>
    </row>
    <row r="41" spans="1:8">
      <c r="A41" s="194" t="s">
        <v>177</v>
      </c>
      <c r="B41" s="194"/>
      <c r="C41" s="194"/>
      <c r="D41" s="110">
        <v>0.03</v>
      </c>
      <c r="E41" s="110">
        <v>5.1999999999999998E-2</v>
      </c>
      <c r="F41" s="110">
        <v>7.8E-2</v>
      </c>
      <c r="G41" s="110">
        <v>5.3999999999999999E-2</v>
      </c>
      <c r="H41" s="110">
        <v>4.1700000000000001E-2</v>
      </c>
    </row>
    <row r="42" spans="1:8">
      <c r="A42" s="194" t="s">
        <v>178</v>
      </c>
      <c r="B42" s="194"/>
      <c r="C42" s="194"/>
      <c r="D42" s="4">
        <f>D40+D41</f>
        <v>0.99900000000000033</v>
      </c>
      <c r="E42" s="4">
        <f t="shared" ref="E42:H42" si="1">E40+E41</f>
        <v>1.0010000000000003</v>
      </c>
      <c r="F42" s="4">
        <f t="shared" si="1"/>
        <v>1.0002999999999997</v>
      </c>
      <c r="G42" s="4">
        <f t="shared" si="1"/>
        <v>0.99900000000000044</v>
      </c>
      <c r="H42" s="4">
        <f t="shared" si="1"/>
        <v>1</v>
      </c>
    </row>
    <row r="43" spans="1:8" s="111" customFormat="1" ht="16.5" customHeight="1">
      <c r="A43" s="111" t="s">
        <v>37</v>
      </c>
    </row>
    <row r="44" spans="1:8" s="111" customFormat="1" ht="16.5" customHeight="1">
      <c r="A44" s="111" t="s">
        <v>38</v>
      </c>
    </row>
    <row r="45" spans="1:8">
      <c r="A45" s="186" t="s">
        <v>497</v>
      </c>
      <c r="B45" s="186"/>
      <c r="C45" s="186"/>
      <c r="D45" s="186"/>
      <c r="E45" s="186"/>
      <c r="F45" s="186"/>
      <c r="G45" s="186"/>
      <c r="H45" s="186"/>
    </row>
    <row r="46" spans="1:8" s="111" customFormat="1" ht="16.5" customHeight="1">
      <c r="A46" s="118" t="s">
        <v>413</v>
      </c>
      <c r="B46"/>
      <c r="C46"/>
      <c r="D46"/>
      <c r="E46"/>
      <c r="F46"/>
      <c r="G46"/>
      <c r="H46"/>
    </row>
    <row r="47" spans="1:8">
      <c r="A47" s="112" t="s">
        <v>414</v>
      </c>
    </row>
  </sheetData>
  <mergeCells count="8">
    <mergeCell ref="A45:H45"/>
    <mergeCell ref="A40:C40"/>
    <mergeCell ref="A41:C41"/>
    <mergeCell ref="A42:C42"/>
    <mergeCell ref="A3:A4"/>
    <mergeCell ref="B3:B4"/>
    <mergeCell ref="C3:C4"/>
    <mergeCell ref="D3:H3"/>
  </mergeCells>
  <phoneticPr fontId="2" type="noConversion"/>
  <conditionalFormatting sqref="H17">
    <cfRule type="cellIs" dxfId="126" priority="78" operator="between">
      <formula>0.05</formula>
      <formula>0.099</formula>
    </cfRule>
    <cfRule type="cellIs" dxfId="125" priority="79" operator="between">
      <formula>0.1</formula>
      <formula>0.199</formula>
    </cfRule>
    <cfRule type="cellIs" dxfId="124" priority="80" operator="between">
      <formula>0.1</formula>
      <formula>0.199</formula>
    </cfRule>
    <cfRule type="cellIs" dxfId="123" priority="82" operator="between">
      <formula>0.3</formula>
      <formula>0.399</formula>
    </cfRule>
    <cfRule type="cellIs" dxfId="122" priority="83" operator="between">
      <formula>0.4</formula>
      <formula>0.499</formula>
    </cfRule>
    <cfRule type="cellIs" dxfId="121" priority="84" operator="between">
      <formula>0.4</formula>
      <formula>0.499</formula>
    </cfRule>
    <cfRule type="cellIs" dxfId="120" priority="85" operator="between">
      <formula>0.5</formula>
      <formula>1</formula>
    </cfRule>
    <cfRule type="cellIs" dxfId="119" priority="86" operator="between">
      <formula>0.3</formula>
      <formula>0.399</formula>
    </cfRule>
    <cfRule type="cellIs" dxfId="118" priority="87" operator="between">
      <formula>0.4</formula>
      <formula>0.499</formula>
    </cfRule>
    <cfRule type="cellIs" dxfId="117" priority="88" operator="between">
      <formula>0.4</formula>
      <formula>0.499</formula>
    </cfRule>
    <cfRule type="cellIs" dxfId="116" priority="89" operator="between">
      <formula>0.1</formula>
      <formula>0.199</formula>
    </cfRule>
    <cfRule type="cellIs" dxfId="115" priority="90" operator="between">
      <formula>0.1</formula>
      <formula>0.199</formula>
    </cfRule>
    <cfRule type="cellIs" dxfId="114" priority="91" operator="between">
      <formula>0.05</formula>
      <formula>0.099</formula>
    </cfRule>
    <cfRule type="cellIs" dxfId="113" priority="92" operator="between">
      <formula>0.1</formula>
      <formula>0.199</formula>
    </cfRule>
    <cfRule type="cellIs" dxfId="112" priority="93" operator="between">
      <formula>0.2</formula>
      <formula>0.299</formula>
    </cfRule>
    <cfRule type="cellIs" dxfId="111" priority="94" operator="between">
      <formula>0.3</formula>
      <formula>0.399</formula>
    </cfRule>
    <cfRule type="cellIs" dxfId="110" priority="95" operator="greaterThan">
      <formula>0.5</formula>
    </cfRule>
  </conditionalFormatting>
  <conditionalFormatting sqref="H17">
    <cfRule type="cellIs" dxfId="109" priority="81" operator="between">
      <formula>0.2</formula>
      <formula>0.299</formula>
    </cfRule>
  </conditionalFormatting>
  <conditionalFormatting sqref="E14">
    <cfRule type="cellIs" dxfId="108" priority="1" operator="between">
      <formula>0.1</formula>
      <formula>0.199</formula>
    </cfRule>
    <cfRule type="cellIs" dxfId="107" priority="2" operator="between">
      <formula>0.1</formula>
      <formula>0.199</formula>
    </cfRule>
    <cfRule type="cellIs" dxfId="106" priority="3" operator="between">
      <formula>0.05</formula>
      <formula>0.099</formula>
    </cfRule>
    <cfRule type="cellIs" dxfId="105" priority="4" operator="between">
      <formula>0.1</formula>
      <formula>0.199</formula>
    </cfRule>
    <cfRule type="cellIs" dxfId="104" priority="5" operator="between">
      <formula>0.2</formula>
      <formula>0.299</formula>
    </cfRule>
    <cfRule type="cellIs" dxfId="103" priority="6" operator="between">
      <formula>0.3</formula>
      <formula>0.399</formula>
    </cfRule>
    <cfRule type="cellIs" dxfId="102" priority="7" operator="greaterThan">
      <formula>0.5</formula>
    </cfRule>
  </conditionalFormatting>
  <conditionalFormatting sqref="D12">
    <cfRule type="cellIs" dxfId="101" priority="71" operator="between">
      <formula>0.1</formula>
      <formula>0.199</formula>
    </cfRule>
    <cfRule type="cellIs" dxfId="100" priority="72" operator="between">
      <formula>0.1</formula>
      <formula>0.199</formula>
    </cfRule>
    <cfRule type="cellIs" dxfId="99" priority="73" operator="between">
      <formula>0.05</formula>
      <formula>0.099</formula>
    </cfRule>
    <cfRule type="cellIs" dxfId="98" priority="74" operator="between">
      <formula>0.1</formula>
      <formula>0.199</formula>
    </cfRule>
    <cfRule type="cellIs" dxfId="97" priority="75" operator="between">
      <formula>0.2</formula>
      <formula>0.299</formula>
    </cfRule>
    <cfRule type="cellIs" dxfId="96" priority="76" operator="between">
      <formula>0.3</formula>
      <formula>0.399</formula>
    </cfRule>
    <cfRule type="cellIs" dxfId="95" priority="77" operator="greaterThan">
      <formula>0.5</formula>
    </cfRule>
  </conditionalFormatting>
  <conditionalFormatting sqref="H20">
    <cfRule type="cellIs" dxfId="94" priority="64" operator="between">
      <formula>0.1</formula>
      <formula>0.199</formula>
    </cfRule>
    <cfRule type="cellIs" dxfId="93" priority="65" operator="between">
      <formula>0.1</formula>
      <formula>0.199</formula>
    </cfRule>
    <cfRule type="cellIs" dxfId="92" priority="66" operator="between">
      <formula>0.05</formula>
      <formula>0.099</formula>
    </cfRule>
    <cfRule type="cellIs" dxfId="91" priority="67" operator="between">
      <formula>0.1</formula>
      <formula>0.199</formula>
    </cfRule>
    <cfRule type="cellIs" dxfId="90" priority="68" operator="between">
      <formula>0.2</formula>
      <formula>0.299</formula>
    </cfRule>
    <cfRule type="cellIs" dxfId="89" priority="69" operator="between">
      <formula>0.3</formula>
      <formula>0.399</formula>
    </cfRule>
    <cfRule type="cellIs" dxfId="88" priority="70" operator="greaterThan">
      <formula>0.5</formula>
    </cfRule>
  </conditionalFormatting>
  <conditionalFormatting sqref="H10 G11 E10:F10 D6 D5:G5">
    <cfRule type="cellIs" dxfId="87" priority="50" operator="between">
      <formula>0.1</formula>
      <formula>0.199</formula>
    </cfRule>
    <cfRule type="cellIs" dxfId="86" priority="51" operator="between">
      <formula>0.1</formula>
      <formula>0.199</formula>
    </cfRule>
    <cfRule type="cellIs" dxfId="85" priority="52" operator="between">
      <formula>0.05</formula>
      <formula>0.099</formula>
    </cfRule>
    <cfRule type="cellIs" dxfId="84" priority="53" operator="between">
      <formula>0.1</formula>
      <formula>0.199</formula>
    </cfRule>
    <cfRule type="cellIs" dxfId="83" priority="54" operator="between">
      <formula>0.2</formula>
      <formula>0.299</formula>
    </cfRule>
    <cfRule type="cellIs" dxfId="82" priority="55" operator="between">
      <formula>0.3</formula>
      <formula>0.399</formula>
    </cfRule>
    <cfRule type="cellIs" dxfId="81" priority="56" operator="greaterThan">
      <formula>0.5</formula>
    </cfRule>
  </conditionalFormatting>
  <conditionalFormatting sqref="D10">
    <cfRule type="cellIs" dxfId="80" priority="43" operator="between">
      <formula>0.1</formula>
      <formula>0.199</formula>
    </cfRule>
    <cfRule type="cellIs" dxfId="79" priority="44" operator="between">
      <formula>0.1</formula>
      <formula>0.199</formula>
    </cfRule>
    <cfRule type="cellIs" dxfId="78" priority="45" operator="between">
      <formula>0.05</formula>
      <formula>0.099</formula>
    </cfRule>
    <cfRule type="cellIs" dxfId="77" priority="46" operator="between">
      <formula>0.1</formula>
      <formula>0.199</formula>
    </cfRule>
    <cfRule type="cellIs" dxfId="76" priority="47" operator="between">
      <formula>0.2</formula>
      <formula>0.299</formula>
    </cfRule>
    <cfRule type="cellIs" dxfId="75" priority="48" operator="between">
      <formula>0.3</formula>
      <formula>0.399</formula>
    </cfRule>
    <cfRule type="cellIs" dxfId="74" priority="49" operator="greaterThan">
      <formula>0.5</formula>
    </cfRule>
  </conditionalFormatting>
  <conditionalFormatting sqref="E17">
    <cfRule type="cellIs" dxfId="73" priority="36" operator="between">
      <formula>0.1</formula>
      <formula>0.199</formula>
    </cfRule>
    <cfRule type="cellIs" dxfId="72" priority="37" operator="between">
      <formula>0.1</formula>
      <formula>0.199</formula>
    </cfRule>
    <cfRule type="cellIs" dxfId="71" priority="38" operator="between">
      <formula>0.05</formula>
      <formula>0.099</formula>
    </cfRule>
    <cfRule type="cellIs" dxfId="70" priority="39" operator="between">
      <formula>0.1</formula>
      <formula>0.199</formula>
    </cfRule>
    <cfRule type="cellIs" dxfId="69" priority="40" operator="between">
      <formula>0.2</formula>
      <formula>0.299</formula>
    </cfRule>
    <cfRule type="cellIs" dxfId="68" priority="41" operator="between">
      <formula>0.3</formula>
      <formula>0.399</formula>
    </cfRule>
    <cfRule type="cellIs" dxfId="67" priority="42" operator="greaterThan">
      <formula>0.5</formula>
    </cfRule>
  </conditionalFormatting>
  <conditionalFormatting sqref="G17 H16 F14 D13">
    <cfRule type="cellIs" dxfId="66" priority="29" operator="between">
      <formula>0.1</formula>
      <formula>0.199</formula>
    </cfRule>
    <cfRule type="cellIs" dxfId="65" priority="30" operator="between">
      <formula>0.1</formula>
      <formula>0.199</formula>
    </cfRule>
    <cfRule type="cellIs" dxfId="64" priority="31" operator="between">
      <formula>0.05</formula>
      <formula>0.099</formula>
    </cfRule>
    <cfRule type="cellIs" dxfId="63" priority="32" operator="between">
      <formula>0.1</formula>
      <formula>0.199</formula>
    </cfRule>
    <cfRule type="cellIs" dxfId="62" priority="33" operator="between">
      <formula>0.2</formula>
      <formula>0.299</formula>
    </cfRule>
    <cfRule type="cellIs" dxfId="61" priority="34" operator="between">
      <formula>0.3</formula>
      <formula>0.399</formula>
    </cfRule>
    <cfRule type="cellIs" dxfId="60" priority="35" operator="greaterThan">
      <formula>0.5</formula>
    </cfRule>
  </conditionalFormatting>
  <conditionalFormatting sqref="H19">
    <cfRule type="cellIs" dxfId="59" priority="22" operator="between">
      <formula>0.1</formula>
      <formula>0.199</formula>
    </cfRule>
    <cfRule type="cellIs" dxfId="58" priority="23" operator="between">
      <formula>0.1</formula>
      <formula>0.199</formula>
    </cfRule>
    <cfRule type="cellIs" dxfId="57" priority="24" operator="between">
      <formula>0.05</formula>
      <formula>0.099</formula>
    </cfRule>
    <cfRule type="cellIs" dxfId="56" priority="25" operator="between">
      <formula>0.1</formula>
      <formula>0.199</formula>
    </cfRule>
    <cfRule type="cellIs" dxfId="55" priority="26" operator="between">
      <formula>0.2</formula>
      <formula>0.299</formula>
    </cfRule>
    <cfRule type="cellIs" dxfId="54" priority="27" operator="between">
      <formula>0.3</formula>
      <formula>0.399</formula>
    </cfRule>
    <cfRule type="cellIs" dxfId="53" priority="28" operator="greaterThan">
      <formula>0.5</formula>
    </cfRule>
  </conditionalFormatting>
  <conditionalFormatting sqref="G30">
    <cfRule type="cellIs" dxfId="52" priority="15" operator="between">
      <formula>0.1</formula>
      <formula>0.199</formula>
    </cfRule>
    <cfRule type="cellIs" dxfId="51" priority="16" operator="between">
      <formula>0.1</formula>
      <formula>0.199</formula>
    </cfRule>
    <cfRule type="cellIs" dxfId="50" priority="17" operator="between">
      <formula>0.05</formula>
      <formula>0.099</formula>
    </cfRule>
    <cfRule type="cellIs" dxfId="49" priority="18" operator="between">
      <formula>0.1</formula>
      <formula>0.199</formula>
    </cfRule>
    <cfRule type="cellIs" dxfId="48" priority="19" operator="between">
      <formula>0.2</formula>
      <formula>0.299</formula>
    </cfRule>
    <cfRule type="cellIs" dxfId="47" priority="20" operator="between">
      <formula>0.3</formula>
      <formula>0.399</formula>
    </cfRule>
    <cfRule type="cellIs" dxfId="46" priority="21" operator="greaterThan">
      <formula>0.5</formula>
    </cfRule>
  </conditionalFormatting>
  <conditionalFormatting sqref="G39 G37">
    <cfRule type="cellIs" dxfId="45" priority="8" operator="between">
      <formula>0.1</formula>
      <formula>0.199</formula>
    </cfRule>
    <cfRule type="cellIs" dxfId="44" priority="9" operator="between">
      <formula>0.1</formula>
      <formula>0.199</formula>
    </cfRule>
    <cfRule type="cellIs" dxfId="43" priority="10" operator="between">
      <formula>0.05</formula>
      <formula>0.099</formula>
    </cfRule>
    <cfRule type="cellIs" dxfId="42" priority="11" operator="between">
      <formula>0.1</formula>
      <formula>0.199</formula>
    </cfRule>
    <cfRule type="cellIs" dxfId="41" priority="12" operator="between">
      <formula>0.2</formula>
      <formula>0.299</formula>
    </cfRule>
    <cfRule type="cellIs" dxfId="40" priority="13" operator="between">
      <formula>0.3</formula>
      <formula>0.399</formula>
    </cfRule>
    <cfRule type="cellIs" dxfId="39" priority="14" operator="greaterThan">
      <formula>0.5</formula>
    </cfRule>
  </conditionalFormatting>
  <pageMargins left="0.7" right="0.7" top="0.75" bottom="0.75" header="0.3" footer="0.3"/>
  <pageSetup paperSize="9" scale="9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1">
    <pageSetUpPr fitToPage="1"/>
  </sheetPr>
  <dimension ref="A1:K82"/>
  <sheetViews>
    <sheetView zoomScaleNormal="100" workbookViewId="0"/>
  </sheetViews>
  <sheetFormatPr defaultRowHeight="16.5"/>
  <cols>
    <col min="1" max="6" width="10.625" customWidth="1"/>
    <col min="7" max="8" width="15.625" customWidth="1"/>
    <col min="20" max="20" width="12.875" bestFit="1" customWidth="1"/>
  </cols>
  <sheetData>
    <row r="1" spans="1:10">
      <c r="A1" s="80" t="s">
        <v>513</v>
      </c>
      <c r="B1" s="80"/>
      <c r="C1" s="80"/>
      <c r="D1" s="80"/>
      <c r="E1" s="80"/>
      <c r="F1" s="80"/>
      <c r="G1" s="80"/>
      <c r="H1" s="80"/>
    </row>
    <row r="2" spans="1:10">
      <c r="A2" s="80"/>
      <c r="B2" s="80"/>
      <c r="C2" s="80"/>
      <c r="D2" s="80"/>
      <c r="E2" s="80"/>
      <c r="F2" s="80"/>
      <c r="G2" s="80"/>
      <c r="H2" s="80"/>
    </row>
    <row r="3" spans="1:10">
      <c r="A3" s="80" t="s">
        <v>196</v>
      </c>
      <c r="B3" s="80"/>
      <c r="C3" s="80"/>
      <c r="D3" s="80"/>
      <c r="E3" s="80"/>
      <c r="F3" s="80"/>
      <c r="G3" s="80"/>
      <c r="H3" s="80"/>
    </row>
    <row r="4" spans="1:10">
      <c r="A4" s="80"/>
      <c r="B4" s="80"/>
      <c r="C4" s="80"/>
      <c r="D4" s="80"/>
      <c r="E4" s="80"/>
      <c r="F4" s="80"/>
      <c r="G4" s="123"/>
      <c r="H4" s="80"/>
    </row>
    <row r="5" spans="1:10">
      <c r="A5" s="193" t="s">
        <v>35</v>
      </c>
      <c r="B5" s="187" t="s">
        <v>1</v>
      </c>
      <c r="C5" s="187"/>
      <c r="D5" s="187"/>
      <c r="E5" s="187"/>
      <c r="F5" s="187"/>
      <c r="G5" s="187" t="s">
        <v>356</v>
      </c>
      <c r="H5" s="188" t="s">
        <v>503</v>
      </c>
    </row>
    <row r="6" spans="1:10">
      <c r="A6" s="214"/>
      <c r="B6" s="116">
        <v>2018</v>
      </c>
      <c r="C6" s="116">
        <v>2019</v>
      </c>
      <c r="D6" s="116">
        <v>2020</v>
      </c>
      <c r="E6" s="116">
        <v>2021</v>
      </c>
      <c r="F6" s="81">
        <v>2022</v>
      </c>
      <c r="G6" s="187"/>
      <c r="H6" s="189"/>
    </row>
    <row r="7" spans="1:10">
      <c r="A7" s="7" t="s">
        <v>179</v>
      </c>
      <c r="B7" s="13">
        <v>1842</v>
      </c>
      <c r="C7" s="13">
        <v>2230</v>
      </c>
      <c r="D7" s="13">
        <v>2067</v>
      </c>
      <c r="E7" s="13">
        <v>2925</v>
      </c>
      <c r="F7" s="13">
        <v>3105</v>
      </c>
      <c r="G7" s="50">
        <v>0.42699999999999999</v>
      </c>
      <c r="H7" s="50">
        <f>F7/E7-1</f>
        <v>6.1538461538461542E-2</v>
      </c>
      <c r="J7" s="2"/>
    </row>
    <row r="8" spans="1:10">
      <c r="A8" s="9" t="s">
        <v>189</v>
      </c>
      <c r="B8" s="14">
        <v>1813</v>
      </c>
      <c r="C8" s="14">
        <v>1811</v>
      </c>
      <c r="D8" s="14">
        <v>1619</v>
      </c>
      <c r="E8" s="14">
        <v>1780</v>
      </c>
      <c r="F8" s="14">
        <v>1780</v>
      </c>
      <c r="G8" s="51">
        <v>0.245</v>
      </c>
      <c r="H8" s="51">
        <f t="shared" ref="H8:H12" si="0">F8/E8-1</f>
        <v>0</v>
      </c>
      <c r="J8" s="2"/>
    </row>
    <row r="9" spans="1:10">
      <c r="A9" s="9" t="s">
        <v>180</v>
      </c>
      <c r="B9" s="14">
        <v>831</v>
      </c>
      <c r="C9" s="14">
        <v>857</v>
      </c>
      <c r="D9" s="14">
        <v>793</v>
      </c>
      <c r="E9" s="14">
        <v>886</v>
      </c>
      <c r="F9" s="14">
        <v>1013</v>
      </c>
      <c r="G9" s="51">
        <v>0.13900000000000001</v>
      </c>
      <c r="H9" s="51">
        <f t="shared" si="0"/>
        <v>0.14334085778781036</v>
      </c>
      <c r="J9" s="2"/>
    </row>
    <row r="10" spans="1:10">
      <c r="A10" s="9" t="s">
        <v>182</v>
      </c>
      <c r="B10" s="14">
        <v>356</v>
      </c>
      <c r="C10" s="14">
        <v>318</v>
      </c>
      <c r="D10" s="14">
        <v>248</v>
      </c>
      <c r="E10" s="14">
        <v>429</v>
      </c>
      <c r="F10" s="14">
        <v>580</v>
      </c>
      <c r="G10" s="51">
        <v>0.08</v>
      </c>
      <c r="H10" s="51">
        <f t="shared" si="0"/>
        <v>0.35198135198135194</v>
      </c>
      <c r="J10" s="2"/>
    </row>
    <row r="11" spans="1:10">
      <c r="A11" s="9" t="s">
        <v>181</v>
      </c>
      <c r="B11" s="14">
        <v>297</v>
      </c>
      <c r="C11" s="14">
        <v>324</v>
      </c>
      <c r="D11" s="14">
        <v>294</v>
      </c>
      <c r="E11" s="14">
        <v>256</v>
      </c>
      <c r="F11" s="14">
        <v>409</v>
      </c>
      <c r="G11" s="51">
        <v>5.6000000000000001E-2</v>
      </c>
      <c r="H11" s="51">
        <f t="shared" si="0"/>
        <v>0.59765625</v>
      </c>
      <c r="J11" s="2"/>
    </row>
    <row r="12" spans="1:10">
      <c r="A12" s="9" t="s">
        <v>545</v>
      </c>
      <c r="B12" s="14">
        <v>330</v>
      </c>
      <c r="C12" s="14">
        <v>321</v>
      </c>
      <c r="D12" s="14">
        <v>296</v>
      </c>
      <c r="E12" s="14">
        <v>325</v>
      </c>
      <c r="F12" s="14">
        <v>377</v>
      </c>
      <c r="G12" s="51">
        <v>5.2999999999999999E-2</v>
      </c>
      <c r="H12" s="51">
        <f t="shared" si="0"/>
        <v>0.15999999999999992</v>
      </c>
      <c r="J12" s="2"/>
    </row>
    <row r="13" spans="1:10">
      <c r="A13" s="145" t="s">
        <v>419</v>
      </c>
      <c r="B13" s="182">
        <v>5469</v>
      </c>
      <c r="C13" s="182">
        <v>5861</v>
      </c>
      <c r="D13" s="182">
        <v>5317</v>
      </c>
      <c r="E13" s="182">
        <v>6601</v>
      </c>
      <c r="F13" s="182">
        <v>7264</v>
      </c>
      <c r="G13" s="183">
        <f>SUM(G7:G12)</f>
        <v>1</v>
      </c>
      <c r="H13" s="183">
        <f t="shared" ref="H13" si="1">F13/E13-1</f>
        <v>0.10043932737464023</v>
      </c>
    </row>
    <row r="14" spans="1:10">
      <c r="G14" s="24"/>
    </row>
    <row r="15" spans="1:10">
      <c r="G15" s="24"/>
    </row>
    <row r="17" spans="1:8">
      <c r="A17" s="80" t="s">
        <v>198</v>
      </c>
      <c r="B17" s="80"/>
      <c r="C17" s="80"/>
      <c r="D17" s="80"/>
      <c r="E17" s="80"/>
      <c r="F17" s="80"/>
      <c r="G17" s="80"/>
      <c r="H17" s="80"/>
    </row>
    <row r="18" spans="1:8">
      <c r="A18" s="80"/>
      <c r="B18" s="80"/>
      <c r="C18" s="80"/>
      <c r="D18" s="80"/>
      <c r="E18" s="80"/>
      <c r="F18" s="80"/>
      <c r="G18" s="123"/>
      <c r="H18" s="80"/>
    </row>
    <row r="19" spans="1:8">
      <c r="A19" s="193" t="s">
        <v>35</v>
      </c>
      <c r="B19" s="187" t="s">
        <v>1</v>
      </c>
      <c r="C19" s="187"/>
      <c r="D19" s="187"/>
      <c r="E19" s="187"/>
      <c r="F19" s="187"/>
      <c r="G19" s="187" t="s">
        <v>356</v>
      </c>
      <c r="H19" s="188" t="s">
        <v>503</v>
      </c>
    </row>
    <row r="20" spans="1:8">
      <c r="A20" s="214"/>
      <c r="B20" s="116">
        <v>2018</v>
      </c>
      <c r="C20" s="116">
        <v>2019</v>
      </c>
      <c r="D20" s="116">
        <v>2020</v>
      </c>
      <c r="E20" s="116">
        <v>2021</v>
      </c>
      <c r="F20" s="116">
        <v>2022</v>
      </c>
      <c r="G20" s="187"/>
      <c r="H20" s="189"/>
    </row>
    <row r="21" spans="1:8">
      <c r="A21" s="7" t="s">
        <v>179</v>
      </c>
      <c r="B21" s="13">
        <v>2470</v>
      </c>
      <c r="C21" s="13">
        <v>2488</v>
      </c>
      <c r="D21" s="13">
        <v>2458</v>
      </c>
      <c r="E21" s="13">
        <v>2447</v>
      </c>
      <c r="F21" s="13">
        <v>2284</v>
      </c>
      <c r="G21" s="50">
        <v>0.50600000000000001</v>
      </c>
      <c r="H21" s="50">
        <f>F21/E21-1</f>
        <v>-6.6612178177359982E-2</v>
      </c>
    </row>
    <row r="22" spans="1:8">
      <c r="A22" s="9" t="s">
        <v>180</v>
      </c>
      <c r="B22" s="14">
        <v>555</v>
      </c>
      <c r="C22" s="14">
        <v>509</v>
      </c>
      <c r="D22" s="14">
        <v>546</v>
      </c>
      <c r="E22" s="14">
        <v>603</v>
      </c>
      <c r="F22" s="14">
        <v>792</v>
      </c>
      <c r="G22" s="51">
        <v>0.17499999999999999</v>
      </c>
      <c r="H22" s="51">
        <f t="shared" ref="H22:H28" si="2">F22/E22-1</f>
        <v>0.31343283582089554</v>
      </c>
    </row>
    <row r="23" spans="1:8">
      <c r="A23" s="9" t="s">
        <v>189</v>
      </c>
      <c r="B23" s="14">
        <v>397</v>
      </c>
      <c r="C23" s="14">
        <v>399</v>
      </c>
      <c r="D23" s="14">
        <v>348</v>
      </c>
      <c r="E23" s="14">
        <v>403</v>
      </c>
      <c r="F23" s="14">
        <v>399</v>
      </c>
      <c r="G23" s="51">
        <v>8.7999999999999995E-2</v>
      </c>
      <c r="H23" s="51">
        <f t="shared" si="2"/>
        <v>-9.9255583126550695E-3</v>
      </c>
    </row>
    <row r="24" spans="1:8">
      <c r="A24" s="9" t="s">
        <v>181</v>
      </c>
      <c r="B24" s="14">
        <v>408</v>
      </c>
      <c r="C24" s="14">
        <v>360</v>
      </c>
      <c r="D24" s="14">
        <v>477</v>
      </c>
      <c r="E24" s="14">
        <v>428</v>
      </c>
      <c r="F24" s="14">
        <v>376</v>
      </c>
      <c r="G24" s="51">
        <v>8.3000000000000004E-2</v>
      </c>
      <c r="H24" s="51">
        <f t="shared" si="2"/>
        <v>-0.12149532710280375</v>
      </c>
    </row>
    <row r="25" spans="1:8">
      <c r="A25" s="9" t="s">
        <v>182</v>
      </c>
      <c r="B25" s="14">
        <v>236</v>
      </c>
      <c r="C25" s="14">
        <v>166</v>
      </c>
      <c r="D25" s="14">
        <v>188</v>
      </c>
      <c r="E25" s="14">
        <v>236</v>
      </c>
      <c r="F25" s="14">
        <v>350</v>
      </c>
      <c r="G25" s="51">
        <v>7.8E-2</v>
      </c>
      <c r="H25" s="51">
        <f t="shared" si="2"/>
        <v>0.48305084745762716</v>
      </c>
    </row>
    <row r="26" spans="1:8">
      <c r="A26" s="9" t="s">
        <v>498</v>
      </c>
      <c r="B26" s="14">
        <v>28</v>
      </c>
      <c r="C26" s="14">
        <v>36</v>
      </c>
      <c r="D26" s="14">
        <v>54</v>
      </c>
      <c r="E26" s="14">
        <v>61</v>
      </c>
      <c r="F26" s="14">
        <v>97</v>
      </c>
      <c r="G26" s="51">
        <v>2.1000000000000001E-2</v>
      </c>
      <c r="H26" s="51">
        <f t="shared" ref="H26:H27" si="3">F26/E26-1</f>
        <v>0.5901639344262295</v>
      </c>
    </row>
    <row r="27" spans="1:8">
      <c r="A27" s="9" t="s">
        <v>545</v>
      </c>
      <c r="B27" s="14">
        <v>535</v>
      </c>
      <c r="C27" s="14">
        <v>542</v>
      </c>
      <c r="D27" s="14">
        <v>275</v>
      </c>
      <c r="E27" s="14">
        <v>200</v>
      </c>
      <c r="F27" s="14">
        <v>215</v>
      </c>
      <c r="G27" s="51">
        <v>4.9000000000000002E-2</v>
      </c>
      <c r="H27" s="51">
        <f t="shared" si="3"/>
        <v>7.4999999999999956E-2</v>
      </c>
    </row>
    <row r="28" spans="1:8">
      <c r="A28" s="145" t="s">
        <v>419</v>
      </c>
      <c r="B28" s="182">
        <v>4629</v>
      </c>
      <c r="C28" s="182">
        <v>4500</v>
      </c>
      <c r="D28" s="182">
        <v>4346</v>
      </c>
      <c r="E28" s="182">
        <v>4378</v>
      </c>
      <c r="F28" s="182">
        <v>4513</v>
      </c>
      <c r="G28" s="183">
        <f>SUM(G21:G27)</f>
        <v>1</v>
      </c>
      <c r="H28" s="183">
        <f t="shared" si="2"/>
        <v>3.0835998172681567E-2</v>
      </c>
    </row>
    <row r="29" spans="1:8">
      <c r="G29" s="24"/>
    </row>
    <row r="35" spans="1:8">
      <c r="A35" s="80" t="s">
        <v>199</v>
      </c>
      <c r="B35" s="80"/>
      <c r="C35" s="80"/>
      <c r="D35" s="80"/>
      <c r="E35" s="80"/>
      <c r="F35" s="80"/>
      <c r="G35" s="80"/>
      <c r="H35" s="80"/>
    </row>
    <row r="36" spans="1:8">
      <c r="A36" s="80"/>
      <c r="B36" s="80"/>
      <c r="C36" s="80"/>
      <c r="D36" s="80"/>
      <c r="E36" s="80"/>
      <c r="F36" s="80"/>
      <c r="G36" s="123"/>
      <c r="H36" s="80"/>
    </row>
    <row r="37" spans="1:8">
      <c r="A37" s="193" t="s">
        <v>35</v>
      </c>
      <c r="B37" s="187" t="s">
        <v>1</v>
      </c>
      <c r="C37" s="187"/>
      <c r="D37" s="187"/>
      <c r="E37" s="187"/>
      <c r="F37" s="187"/>
      <c r="G37" s="187" t="s">
        <v>356</v>
      </c>
      <c r="H37" s="188" t="s">
        <v>503</v>
      </c>
    </row>
    <row r="38" spans="1:8">
      <c r="A38" s="214"/>
      <c r="B38" s="116">
        <v>2018</v>
      </c>
      <c r="C38" s="116">
        <v>2019</v>
      </c>
      <c r="D38" s="116">
        <v>2020</v>
      </c>
      <c r="E38" s="116">
        <v>2021</v>
      </c>
      <c r="F38" s="116">
        <v>2022</v>
      </c>
      <c r="G38" s="187"/>
      <c r="H38" s="189"/>
    </row>
    <row r="39" spans="1:8">
      <c r="A39" s="7" t="s">
        <v>179</v>
      </c>
      <c r="B39" s="13">
        <v>1412</v>
      </c>
      <c r="C39" s="13">
        <v>1322</v>
      </c>
      <c r="D39" s="13">
        <v>1309</v>
      </c>
      <c r="E39" s="13">
        <v>1408</v>
      </c>
      <c r="F39" s="13">
        <v>1450</v>
      </c>
      <c r="G39" s="50">
        <v>0.47099999999999997</v>
      </c>
      <c r="H39" s="50">
        <f>F39/E39-1</f>
        <v>2.9829545454545414E-2</v>
      </c>
    </row>
    <row r="40" spans="1:8">
      <c r="A40" s="9" t="s">
        <v>189</v>
      </c>
      <c r="B40" s="14">
        <v>782</v>
      </c>
      <c r="C40" s="14">
        <v>780</v>
      </c>
      <c r="D40" s="14">
        <v>677</v>
      </c>
      <c r="E40" s="14">
        <v>721</v>
      </c>
      <c r="F40" s="14">
        <v>628</v>
      </c>
      <c r="G40" s="51">
        <v>0.20399999999999999</v>
      </c>
      <c r="H40" s="51">
        <f t="shared" ref="H40:H45" si="4">F40/E40-1</f>
        <v>-0.12898751733703195</v>
      </c>
    </row>
    <row r="41" spans="1:8">
      <c r="A41" s="9" t="s">
        <v>180</v>
      </c>
      <c r="B41" s="14">
        <v>359</v>
      </c>
      <c r="C41" s="14">
        <v>350</v>
      </c>
      <c r="D41" s="14">
        <v>364</v>
      </c>
      <c r="E41" s="14">
        <v>401</v>
      </c>
      <c r="F41" s="14">
        <v>447</v>
      </c>
      <c r="G41" s="51">
        <v>0.14499999999999999</v>
      </c>
      <c r="H41" s="51">
        <f t="shared" si="4"/>
        <v>0.11471321695760595</v>
      </c>
    </row>
    <row r="42" spans="1:8">
      <c r="A42" s="9" t="s">
        <v>181</v>
      </c>
      <c r="B42" s="14">
        <v>155</v>
      </c>
      <c r="C42" s="14">
        <v>161</v>
      </c>
      <c r="D42" s="14">
        <v>247</v>
      </c>
      <c r="E42" s="14">
        <v>240</v>
      </c>
      <c r="F42" s="14">
        <v>219</v>
      </c>
      <c r="G42" s="51">
        <v>7.0999999999999994E-2</v>
      </c>
      <c r="H42" s="51">
        <f t="shared" si="4"/>
        <v>-8.7500000000000022E-2</v>
      </c>
    </row>
    <row r="43" spans="1:8">
      <c r="A43" s="9" t="s">
        <v>192</v>
      </c>
      <c r="B43" s="14">
        <v>16</v>
      </c>
      <c r="C43" s="14">
        <v>51</v>
      </c>
      <c r="D43" s="14">
        <v>55</v>
      </c>
      <c r="E43" s="14">
        <v>82</v>
      </c>
      <c r="F43" s="14">
        <v>61</v>
      </c>
      <c r="G43" s="51">
        <v>0.02</v>
      </c>
      <c r="H43" s="51">
        <f t="shared" si="4"/>
        <v>-0.25609756097560976</v>
      </c>
    </row>
    <row r="44" spans="1:8">
      <c r="A44" s="9" t="s">
        <v>545</v>
      </c>
      <c r="B44" s="14">
        <v>308</v>
      </c>
      <c r="C44" s="14">
        <v>282</v>
      </c>
      <c r="D44" s="14">
        <v>332</v>
      </c>
      <c r="E44" s="14">
        <v>341</v>
      </c>
      <c r="F44" s="14">
        <v>275</v>
      </c>
      <c r="G44" s="51">
        <v>8.8999999999999996E-2</v>
      </c>
      <c r="H44" s="51">
        <f t="shared" si="4"/>
        <v>-0.19354838709677424</v>
      </c>
    </row>
    <row r="45" spans="1:8">
      <c r="A45" s="145" t="s">
        <v>419</v>
      </c>
      <c r="B45" s="182">
        <v>3032</v>
      </c>
      <c r="C45" s="182">
        <v>2946</v>
      </c>
      <c r="D45" s="182">
        <v>2984</v>
      </c>
      <c r="E45" s="182">
        <v>3193</v>
      </c>
      <c r="F45" s="182">
        <v>3080</v>
      </c>
      <c r="G45" s="183">
        <f>SUM(G39:G44)</f>
        <v>0.99999999999999989</v>
      </c>
      <c r="H45" s="183">
        <f t="shared" si="4"/>
        <v>-3.538991544002501E-2</v>
      </c>
    </row>
    <row r="46" spans="1:8">
      <c r="G46" s="24"/>
    </row>
    <row r="53" spans="1:11">
      <c r="A53" s="80" t="s">
        <v>200</v>
      </c>
      <c r="B53" s="80"/>
      <c r="C53" s="80"/>
      <c r="D53" s="80"/>
      <c r="E53" s="80"/>
      <c r="F53" s="80"/>
      <c r="G53" s="80"/>
      <c r="H53" s="80"/>
    </row>
    <row r="54" spans="1:11">
      <c r="A54" s="80"/>
      <c r="B54" s="80"/>
      <c r="C54" s="80"/>
      <c r="D54" s="80"/>
      <c r="E54" s="80"/>
      <c r="F54" s="80"/>
      <c r="G54" s="123"/>
      <c r="H54" s="80"/>
    </row>
    <row r="55" spans="1:11">
      <c r="A55" s="193" t="s">
        <v>35</v>
      </c>
      <c r="B55" s="187" t="s">
        <v>1</v>
      </c>
      <c r="C55" s="187"/>
      <c r="D55" s="187"/>
      <c r="E55" s="187"/>
      <c r="F55" s="187"/>
      <c r="G55" s="187" t="s">
        <v>356</v>
      </c>
      <c r="H55" s="188" t="s">
        <v>503</v>
      </c>
    </row>
    <row r="56" spans="1:11">
      <c r="A56" s="214"/>
      <c r="B56" s="116">
        <v>2018</v>
      </c>
      <c r="C56" s="116">
        <v>2019</v>
      </c>
      <c r="D56" s="116">
        <v>2020</v>
      </c>
      <c r="E56" s="116">
        <v>2021</v>
      </c>
      <c r="F56" s="116">
        <v>2022</v>
      </c>
      <c r="G56" s="187"/>
      <c r="H56" s="189"/>
    </row>
    <row r="57" spans="1:11">
      <c r="A57" s="7" t="s">
        <v>179</v>
      </c>
      <c r="B57" s="13">
        <v>1046</v>
      </c>
      <c r="C57" s="13">
        <v>960</v>
      </c>
      <c r="D57" s="13">
        <v>911</v>
      </c>
      <c r="E57" s="13">
        <v>932</v>
      </c>
      <c r="F57" s="13">
        <v>913</v>
      </c>
      <c r="G57" s="50">
        <v>0.35299999999999998</v>
      </c>
      <c r="H57" s="50">
        <f>F57/E57-1</f>
        <v>-2.0386266094420624E-2</v>
      </c>
    </row>
    <row r="58" spans="1:11">
      <c r="A58" s="9" t="s">
        <v>189</v>
      </c>
      <c r="B58" s="14">
        <v>743</v>
      </c>
      <c r="C58" s="14">
        <v>718</v>
      </c>
      <c r="D58" s="14">
        <v>708</v>
      </c>
      <c r="E58" s="14">
        <v>700</v>
      </c>
      <c r="F58" s="14">
        <v>597</v>
      </c>
      <c r="G58" s="51">
        <v>0.23100000000000001</v>
      </c>
      <c r="H58" s="51">
        <f t="shared" ref="H58:H65" si="5">F58/E58-1</f>
        <v>-0.14714285714285713</v>
      </c>
    </row>
    <row r="59" spans="1:11">
      <c r="A59" s="9" t="s">
        <v>180</v>
      </c>
      <c r="B59" s="14">
        <v>275</v>
      </c>
      <c r="C59" s="14">
        <v>304</v>
      </c>
      <c r="D59" s="14">
        <v>308</v>
      </c>
      <c r="E59" s="14">
        <v>351</v>
      </c>
      <c r="F59" s="14">
        <v>368</v>
      </c>
      <c r="G59" s="51">
        <v>0.14199999999999999</v>
      </c>
      <c r="H59" s="51">
        <f t="shared" si="5"/>
        <v>4.8433048433048409E-2</v>
      </c>
      <c r="K59" s="2"/>
    </row>
    <row r="60" spans="1:11">
      <c r="A60" s="9" t="s">
        <v>181</v>
      </c>
      <c r="B60" s="14">
        <v>194</v>
      </c>
      <c r="C60" s="14">
        <v>256</v>
      </c>
      <c r="D60" s="14">
        <v>215</v>
      </c>
      <c r="E60" s="14">
        <v>173</v>
      </c>
      <c r="F60" s="14">
        <v>215</v>
      </c>
      <c r="G60" s="51">
        <v>8.3000000000000004E-2</v>
      </c>
      <c r="H60" s="51">
        <f t="shared" si="5"/>
        <v>0.24277456647398843</v>
      </c>
      <c r="K60" s="2"/>
    </row>
    <row r="61" spans="1:11">
      <c r="A61" s="9" t="s">
        <v>182</v>
      </c>
      <c r="B61" s="14">
        <v>119</v>
      </c>
      <c r="C61" s="14">
        <v>142</v>
      </c>
      <c r="D61" s="14">
        <v>130</v>
      </c>
      <c r="E61" s="14">
        <v>127</v>
      </c>
      <c r="F61" s="14">
        <v>178</v>
      </c>
      <c r="G61" s="51">
        <v>6.9000000000000006E-2</v>
      </c>
      <c r="H61" s="51">
        <f t="shared" si="5"/>
        <v>0.40157480314960625</v>
      </c>
      <c r="K61" s="2"/>
    </row>
    <row r="62" spans="1:11">
      <c r="A62" s="9" t="s">
        <v>192</v>
      </c>
      <c r="B62" s="14">
        <v>143</v>
      </c>
      <c r="C62" s="14">
        <v>177</v>
      </c>
      <c r="D62" s="14">
        <v>182</v>
      </c>
      <c r="E62" s="14">
        <v>161</v>
      </c>
      <c r="F62" s="14">
        <v>152</v>
      </c>
      <c r="G62" s="51">
        <v>5.8999999999999997E-2</v>
      </c>
      <c r="H62" s="51">
        <f t="shared" si="5"/>
        <v>-5.5900621118012417E-2</v>
      </c>
      <c r="K62" s="2"/>
    </row>
    <row r="63" spans="1:11">
      <c r="A63" s="9" t="s">
        <v>184</v>
      </c>
      <c r="B63" s="14">
        <v>51</v>
      </c>
      <c r="C63" s="14">
        <v>42</v>
      </c>
      <c r="D63" s="14">
        <v>66</v>
      </c>
      <c r="E63" s="14">
        <v>62</v>
      </c>
      <c r="F63" s="14">
        <v>67</v>
      </c>
      <c r="G63" s="51">
        <v>2.5999999999999999E-2</v>
      </c>
      <c r="H63" s="51">
        <f t="shared" si="5"/>
        <v>8.0645161290322509E-2</v>
      </c>
      <c r="K63" s="2"/>
    </row>
    <row r="64" spans="1:11">
      <c r="A64" s="9" t="s">
        <v>545</v>
      </c>
      <c r="B64" s="14">
        <v>122</v>
      </c>
      <c r="C64" s="14">
        <v>91</v>
      </c>
      <c r="D64" s="14">
        <v>129</v>
      </c>
      <c r="E64" s="14">
        <v>131</v>
      </c>
      <c r="F64" s="14">
        <v>95</v>
      </c>
      <c r="G64" s="51">
        <v>3.6999999999999998E-2</v>
      </c>
      <c r="H64" s="51">
        <f t="shared" si="5"/>
        <v>-0.27480916030534353</v>
      </c>
      <c r="K64" s="2"/>
    </row>
    <row r="65" spans="1:11">
      <c r="A65" s="145" t="s">
        <v>419</v>
      </c>
      <c r="B65" s="182">
        <v>2693</v>
      </c>
      <c r="C65" s="182">
        <v>2690</v>
      </c>
      <c r="D65" s="182">
        <v>2649</v>
      </c>
      <c r="E65" s="182">
        <v>2637</v>
      </c>
      <c r="F65" s="182">
        <v>2585</v>
      </c>
      <c r="G65" s="183">
        <f>SUM(G57:G64)</f>
        <v>0.99999999999999989</v>
      </c>
      <c r="H65" s="183">
        <f t="shared" si="5"/>
        <v>-1.9719378081152872E-2</v>
      </c>
      <c r="K65" s="2"/>
    </row>
    <row r="66" spans="1:11">
      <c r="G66" s="24"/>
    </row>
    <row r="68" spans="1:11">
      <c r="A68" s="80" t="s">
        <v>201</v>
      </c>
      <c r="B68" s="80"/>
      <c r="C68" s="80"/>
      <c r="D68" s="80"/>
      <c r="E68" s="80"/>
      <c r="F68" s="80"/>
      <c r="G68" s="80"/>
      <c r="H68" s="80"/>
    </row>
    <row r="69" spans="1:11">
      <c r="A69" s="80"/>
      <c r="B69" s="80"/>
      <c r="C69" s="80"/>
      <c r="D69" s="80"/>
      <c r="E69" s="80"/>
      <c r="F69" s="80"/>
      <c r="G69" s="123"/>
      <c r="H69" s="80"/>
    </row>
    <row r="70" spans="1:11">
      <c r="A70" s="193" t="s">
        <v>35</v>
      </c>
      <c r="B70" s="187" t="s">
        <v>1</v>
      </c>
      <c r="C70" s="187"/>
      <c r="D70" s="187"/>
      <c r="E70" s="187"/>
      <c r="F70" s="187"/>
      <c r="G70" s="187" t="s">
        <v>356</v>
      </c>
      <c r="H70" s="188" t="s">
        <v>503</v>
      </c>
    </row>
    <row r="71" spans="1:11">
      <c r="A71" s="214"/>
      <c r="B71" s="116">
        <v>2018</v>
      </c>
      <c r="C71" s="116">
        <v>2019</v>
      </c>
      <c r="D71" s="116">
        <v>2020</v>
      </c>
      <c r="E71" s="116">
        <v>2021</v>
      </c>
      <c r="F71" s="116">
        <v>2022</v>
      </c>
      <c r="G71" s="187"/>
      <c r="H71" s="189"/>
    </row>
    <row r="72" spans="1:11">
      <c r="A72" s="7" t="s">
        <v>179</v>
      </c>
      <c r="B72" s="13">
        <v>936</v>
      </c>
      <c r="C72" s="13">
        <v>1137</v>
      </c>
      <c r="D72" s="13">
        <v>1162</v>
      </c>
      <c r="E72" s="13">
        <v>1080</v>
      </c>
      <c r="F72" s="13">
        <v>1216</v>
      </c>
      <c r="G72" s="50">
        <v>0.52300000000000002</v>
      </c>
      <c r="H72" s="50">
        <f>F72/E72-1</f>
        <v>0.125925925925926</v>
      </c>
    </row>
    <row r="73" spans="1:11">
      <c r="A73" s="9" t="s">
        <v>180</v>
      </c>
      <c r="B73" s="14">
        <v>236</v>
      </c>
      <c r="C73" s="14">
        <v>243</v>
      </c>
      <c r="D73" s="14">
        <v>285</v>
      </c>
      <c r="E73" s="14">
        <v>294</v>
      </c>
      <c r="F73" s="14">
        <v>272</v>
      </c>
      <c r="G73" s="51">
        <v>0.11700000000000001</v>
      </c>
      <c r="H73" s="51">
        <f t="shared" ref="H73:H78" si="6">F73/E73-1</f>
        <v>-7.4829931972789088E-2</v>
      </c>
    </row>
    <row r="74" spans="1:11">
      <c r="A74" s="9" t="s">
        <v>181</v>
      </c>
      <c r="B74" s="14">
        <v>169</v>
      </c>
      <c r="C74" s="14">
        <v>295</v>
      </c>
      <c r="D74" s="14">
        <v>137</v>
      </c>
      <c r="E74" s="14">
        <v>269</v>
      </c>
      <c r="F74" s="14">
        <v>271</v>
      </c>
      <c r="G74" s="51">
        <v>0.11600000000000001</v>
      </c>
      <c r="H74" s="51">
        <f t="shared" si="6"/>
        <v>7.4349442379182396E-3</v>
      </c>
    </row>
    <row r="75" spans="1:11">
      <c r="A75" s="9" t="s">
        <v>189</v>
      </c>
      <c r="B75" s="14">
        <v>284</v>
      </c>
      <c r="C75" s="14">
        <v>319</v>
      </c>
      <c r="D75" s="14">
        <v>325</v>
      </c>
      <c r="E75" s="14">
        <v>295</v>
      </c>
      <c r="F75" s="14">
        <v>264</v>
      </c>
      <c r="G75" s="51">
        <v>0.113</v>
      </c>
      <c r="H75" s="51">
        <f t="shared" si="6"/>
        <v>-0.10508474576271187</v>
      </c>
      <c r="K75" s="2"/>
    </row>
    <row r="76" spans="1:11">
      <c r="A76" s="9" t="s">
        <v>182</v>
      </c>
      <c r="B76" s="14">
        <v>101</v>
      </c>
      <c r="C76" s="14">
        <v>90</v>
      </c>
      <c r="D76" s="14">
        <v>88</v>
      </c>
      <c r="E76" s="14">
        <v>140</v>
      </c>
      <c r="F76" s="14">
        <v>149</v>
      </c>
      <c r="G76" s="51">
        <v>6.4000000000000001E-2</v>
      </c>
      <c r="H76" s="51">
        <f t="shared" si="6"/>
        <v>6.4285714285714279E-2</v>
      </c>
      <c r="K76" s="2"/>
    </row>
    <row r="77" spans="1:11">
      <c r="A77" s="9" t="s">
        <v>545</v>
      </c>
      <c r="B77" s="14">
        <v>164</v>
      </c>
      <c r="C77" s="14">
        <v>155</v>
      </c>
      <c r="D77" s="14">
        <v>214</v>
      </c>
      <c r="E77" s="14">
        <v>200</v>
      </c>
      <c r="F77" s="14">
        <v>155</v>
      </c>
      <c r="G77" s="51">
        <v>6.7000000000000004E-2</v>
      </c>
      <c r="H77" s="51">
        <f t="shared" si="6"/>
        <v>-0.22499999999999998</v>
      </c>
      <c r="K77" s="2"/>
    </row>
    <row r="78" spans="1:11">
      <c r="A78" s="145" t="s">
        <v>419</v>
      </c>
      <c r="B78" s="182">
        <v>1890</v>
      </c>
      <c r="C78" s="182">
        <v>2239</v>
      </c>
      <c r="D78" s="182">
        <v>2211</v>
      </c>
      <c r="E78" s="182">
        <v>2278</v>
      </c>
      <c r="F78" s="182">
        <v>2327</v>
      </c>
      <c r="G78" s="183">
        <f>SUM(G72:G77)</f>
        <v>1</v>
      </c>
      <c r="H78" s="183">
        <f t="shared" si="6"/>
        <v>2.1510096575943827E-2</v>
      </c>
      <c r="K78" s="2"/>
    </row>
    <row r="79" spans="1:11">
      <c r="A79" s="111" t="s">
        <v>37</v>
      </c>
      <c r="G79" s="24"/>
    </row>
    <row r="80" spans="1:11">
      <c r="A80" s="112" t="s">
        <v>38</v>
      </c>
    </row>
    <row r="81" spans="1:11">
      <c r="A81" s="112" t="s">
        <v>355</v>
      </c>
    </row>
    <row r="82" spans="1:11">
      <c r="J82" s="2"/>
      <c r="K82" s="2"/>
    </row>
  </sheetData>
  <mergeCells count="20">
    <mergeCell ref="G5:G6"/>
    <mergeCell ref="H5:H6"/>
    <mergeCell ref="B5:F5"/>
    <mergeCell ref="A5:A6"/>
    <mergeCell ref="A19:A20"/>
    <mergeCell ref="B19:F19"/>
    <mergeCell ref="G19:G20"/>
    <mergeCell ref="H19:H20"/>
    <mergeCell ref="A70:A71"/>
    <mergeCell ref="B70:F70"/>
    <mergeCell ref="G70:G71"/>
    <mergeCell ref="H70:H71"/>
    <mergeCell ref="A37:A38"/>
    <mergeCell ref="B37:F37"/>
    <mergeCell ref="G37:G38"/>
    <mergeCell ref="H37:H38"/>
    <mergeCell ref="A55:A56"/>
    <mergeCell ref="B55:F55"/>
    <mergeCell ref="G55:G56"/>
    <mergeCell ref="H55:H56"/>
  </mergeCells>
  <phoneticPr fontId="2" type="noConversion"/>
  <conditionalFormatting sqref="H79:H1048576 H1:H27 H29:H44 H46:H64 H66:H77">
    <cfRule type="cellIs" dxfId="38" priority="7" operator="lessThan">
      <formula>0</formula>
    </cfRule>
  </conditionalFormatting>
  <conditionalFormatting sqref="H28">
    <cfRule type="cellIs" dxfId="37" priority="6" operator="lessThan">
      <formula>0</formula>
    </cfRule>
  </conditionalFormatting>
  <conditionalFormatting sqref="H45">
    <cfRule type="cellIs" dxfId="36" priority="5" operator="lessThan">
      <formula>0</formula>
    </cfRule>
  </conditionalFormatting>
  <conditionalFormatting sqref="H65">
    <cfRule type="cellIs" dxfId="35" priority="4" operator="lessThan">
      <formula>0</formula>
    </cfRule>
  </conditionalFormatting>
  <conditionalFormatting sqref="H78">
    <cfRule type="cellIs" dxfId="34" priority="3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fitToHeight="0" orientation="portrait" horizontalDpi="4294967295" verticalDpi="4294967295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2">
    <pageSetUpPr fitToPage="1"/>
  </sheetPr>
  <dimension ref="A1:Y83"/>
  <sheetViews>
    <sheetView zoomScaleNormal="100" workbookViewId="0"/>
  </sheetViews>
  <sheetFormatPr defaultRowHeight="16.5"/>
  <cols>
    <col min="1" max="6" width="10.625" customWidth="1"/>
    <col min="7" max="13" width="15.625" customWidth="1"/>
  </cols>
  <sheetData>
    <row r="1" spans="1:8">
      <c r="A1" s="80" t="s">
        <v>546</v>
      </c>
      <c r="B1" s="80"/>
      <c r="C1" s="80"/>
      <c r="D1" s="80"/>
      <c r="E1" s="80"/>
      <c r="F1" s="80"/>
      <c r="G1" s="80"/>
      <c r="H1" s="80"/>
    </row>
    <row r="2" spans="1:8">
      <c r="A2" s="80"/>
      <c r="B2" s="80"/>
      <c r="C2" s="80"/>
      <c r="D2" s="80"/>
      <c r="E2" s="80"/>
      <c r="F2" s="80"/>
      <c r="G2" s="80"/>
      <c r="H2" s="80"/>
    </row>
    <row r="3" spans="1:8">
      <c r="A3" s="80" t="s">
        <v>196</v>
      </c>
      <c r="B3" s="80"/>
      <c r="C3" s="80"/>
      <c r="D3" s="80"/>
      <c r="E3" s="80"/>
      <c r="F3" s="80"/>
      <c r="G3" s="80"/>
      <c r="H3" s="80"/>
    </row>
    <row r="4" spans="1:8">
      <c r="A4" s="80"/>
      <c r="B4" s="80"/>
      <c r="C4" s="80"/>
      <c r="D4" s="80"/>
      <c r="E4" s="80"/>
      <c r="F4" s="80"/>
      <c r="G4" s="123"/>
      <c r="H4" s="80"/>
    </row>
    <row r="5" spans="1:8">
      <c r="A5" s="193" t="s">
        <v>35</v>
      </c>
      <c r="B5" s="187" t="s">
        <v>60</v>
      </c>
      <c r="C5" s="187"/>
      <c r="D5" s="187"/>
      <c r="E5" s="187"/>
      <c r="F5" s="187"/>
      <c r="G5" s="187" t="s">
        <v>356</v>
      </c>
      <c r="H5" s="188" t="s">
        <v>503</v>
      </c>
    </row>
    <row r="6" spans="1:8">
      <c r="A6" s="214"/>
      <c r="B6" s="116">
        <v>2018</v>
      </c>
      <c r="C6" s="116">
        <v>2019</v>
      </c>
      <c r="D6" s="116">
        <v>2020</v>
      </c>
      <c r="E6" s="116">
        <v>2021</v>
      </c>
      <c r="F6" s="116">
        <v>2022</v>
      </c>
      <c r="G6" s="187"/>
      <c r="H6" s="189"/>
    </row>
    <row r="7" spans="1:8">
      <c r="A7" s="7" t="s">
        <v>181</v>
      </c>
      <c r="B7" s="13">
        <v>1426</v>
      </c>
      <c r="C7" s="13">
        <v>2060</v>
      </c>
      <c r="D7" s="13">
        <v>2827</v>
      </c>
      <c r="E7" s="13">
        <v>2863</v>
      </c>
      <c r="F7" s="13">
        <v>3044</v>
      </c>
      <c r="G7" s="50">
        <v>0.34200000000000003</v>
      </c>
      <c r="H7" s="50">
        <f>F7/E7-1</f>
        <v>6.3220398183723381E-2</v>
      </c>
    </row>
    <row r="8" spans="1:8">
      <c r="A8" s="9" t="s">
        <v>189</v>
      </c>
      <c r="B8" s="14">
        <v>2237</v>
      </c>
      <c r="C8" s="14">
        <v>2397</v>
      </c>
      <c r="D8" s="14">
        <v>2679</v>
      </c>
      <c r="E8" s="14">
        <v>2497</v>
      </c>
      <c r="F8" s="14">
        <v>2641</v>
      </c>
      <c r="G8" s="51">
        <v>0.29599999999999999</v>
      </c>
      <c r="H8" s="51">
        <f>F8/E8-1</f>
        <v>5.7669203043652306E-2</v>
      </c>
    </row>
    <row r="9" spans="1:8">
      <c r="A9" s="9" t="s">
        <v>180</v>
      </c>
      <c r="B9" s="14">
        <v>1916</v>
      </c>
      <c r="C9" s="14">
        <v>1893</v>
      </c>
      <c r="D9" s="14">
        <v>1420</v>
      </c>
      <c r="E9" s="14">
        <v>1303</v>
      </c>
      <c r="F9" s="14">
        <v>1514</v>
      </c>
      <c r="G9" s="51">
        <v>0.17</v>
      </c>
      <c r="H9" s="51">
        <f t="shared" ref="H9:H13" si="0">F9/E9-1</f>
        <v>0.1619339984650805</v>
      </c>
    </row>
    <row r="10" spans="1:8">
      <c r="A10" s="9" t="s">
        <v>182</v>
      </c>
      <c r="B10" s="14">
        <v>512</v>
      </c>
      <c r="C10" s="14">
        <v>676</v>
      </c>
      <c r="D10" s="14">
        <v>921</v>
      </c>
      <c r="E10" s="14">
        <v>770</v>
      </c>
      <c r="F10" s="14">
        <v>773</v>
      </c>
      <c r="G10" s="51">
        <v>8.6999999999999994E-2</v>
      </c>
      <c r="H10" s="51">
        <f t="shared" si="0"/>
        <v>3.8961038961038419E-3</v>
      </c>
    </row>
    <row r="11" spans="1:8">
      <c r="A11" s="9" t="s">
        <v>184</v>
      </c>
      <c r="B11" s="14">
        <v>467</v>
      </c>
      <c r="C11" s="14">
        <v>380</v>
      </c>
      <c r="D11" s="14">
        <v>408</v>
      </c>
      <c r="E11" s="14">
        <v>352</v>
      </c>
      <c r="F11" s="14">
        <v>325</v>
      </c>
      <c r="G11" s="51">
        <v>3.5999999999999997E-2</v>
      </c>
      <c r="H11" s="51">
        <f t="shared" si="0"/>
        <v>-7.6704545454545414E-2</v>
      </c>
    </row>
    <row r="12" spans="1:8">
      <c r="A12" s="11" t="s">
        <v>545</v>
      </c>
      <c r="B12" s="15">
        <v>625</v>
      </c>
      <c r="C12" s="15">
        <v>642</v>
      </c>
      <c r="D12" s="15">
        <v>607</v>
      </c>
      <c r="E12" s="15">
        <v>561</v>
      </c>
      <c r="F12" s="15">
        <v>616</v>
      </c>
      <c r="G12" s="52">
        <v>6.9000000000000006E-2</v>
      </c>
      <c r="H12" s="52">
        <f t="shared" si="0"/>
        <v>9.8039215686274606E-2</v>
      </c>
    </row>
    <row r="13" spans="1:8">
      <c r="A13" s="11" t="s">
        <v>419</v>
      </c>
      <c r="B13" s="15">
        <v>7183</v>
      </c>
      <c r="C13" s="15">
        <v>8048</v>
      </c>
      <c r="D13" s="15">
        <v>8862</v>
      </c>
      <c r="E13" s="15">
        <v>8346</v>
      </c>
      <c r="F13" s="15">
        <v>8913</v>
      </c>
      <c r="G13" s="52">
        <f>SUM(G7:G12)</f>
        <v>1</v>
      </c>
      <c r="H13" s="52">
        <f t="shared" si="0"/>
        <v>6.7936736161035238E-2</v>
      </c>
    </row>
    <row r="14" spans="1:8">
      <c r="G14" s="24"/>
    </row>
    <row r="17" spans="1:24">
      <c r="A17" s="80" t="s">
        <v>198</v>
      </c>
      <c r="B17" s="80"/>
      <c r="C17" s="80"/>
      <c r="D17" s="80"/>
      <c r="E17" s="80"/>
      <c r="F17" s="80"/>
      <c r="G17" s="80"/>
      <c r="H17" s="80"/>
    </row>
    <row r="18" spans="1:24">
      <c r="A18" s="80"/>
      <c r="B18" s="80"/>
      <c r="C18" s="80"/>
      <c r="D18" s="80"/>
      <c r="E18" s="80"/>
      <c r="F18" s="80"/>
      <c r="G18" s="123"/>
      <c r="H18" s="80"/>
    </row>
    <row r="19" spans="1:24">
      <c r="A19" s="193" t="s">
        <v>35</v>
      </c>
      <c r="B19" s="187" t="s">
        <v>60</v>
      </c>
      <c r="C19" s="187"/>
      <c r="D19" s="187"/>
      <c r="E19" s="187"/>
      <c r="F19" s="187"/>
      <c r="G19" s="187" t="s">
        <v>356</v>
      </c>
      <c r="H19" s="188" t="s">
        <v>503</v>
      </c>
    </row>
    <row r="20" spans="1:24">
      <c r="A20" s="214"/>
      <c r="B20" s="116">
        <v>2018</v>
      </c>
      <c r="C20" s="116">
        <v>2019</v>
      </c>
      <c r="D20" s="116">
        <v>2020</v>
      </c>
      <c r="E20" s="116">
        <v>2021</v>
      </c>
      <c r="F20" s="116">
        <v>2022</v>
      </c>
      <c r="G20" s="187"/>
      <c r="H20" s="189"/>
    </row>
    <row r="21" spans="1:24">
      <c r="A21" s="7" t="s">
        <v>181</v>
      </c>
      <c r="B21" s="13">
        <v>6003</v>
      </c>
      <c r="C21" s="13">
        <v>7158</v>
      </c>
      <c r="D21" s="13">
        <v>8557</v>
      </c>
      <c r="E21" s="13">
        <v>10146</v>
      </c>
      <c r="F21" s="13">
        <v>10651</v>
      </c>
      <c r="G21" s="50">
        <v>0.377</v>
      </c>
      <c r="H21" s="50">
        <f>F21/E21-1</f>
        <v>4.9773309678691202E-2</v>
      </c>
    </row>
    <row r="22" spans="1:24">
      <c r="A22" s="9" t="s">
        <v>180</v>
      </c>
      <c r="B22" s="14">
        <v>6350</v>
      </c>
      <c r="C22" s="14">
        <v>6733</v>
      </c>
      <c r="D22" s="14">
        <v>7032</v>
      </c>
      <c r="E22" s="14">
        <v>7196</v>
      </c>
      <c r="F22" s="14">
        <v>7636</v>
      </c>
      <c r="G22" s="51">
        <v>0.27</v>
      </c>
      <c r="H22" s="51">
        <f>F22/E22-1</f>
        <v>6.1145080600333523E-2</v>
      </c>
    </row>
    <row r="23" spans="1:24">
      <c r="A23" s="9" t="s">
        <v>189</v>
      </c>
      <c r="B23" s="14">
        <v>2582</v>
      </c>
      <c r="C23" s="14">
        <v>2847</v>
      </c>
      <c r="D23" s="14">
        <v>3351</v>
      </c>
      <c r="E23" s="14">
        <v>3434</v>
      </c>
      <c r="F23" s="14">
        <v>3342</v>
      </c>
      <c r="G23" s="51">
        <v>0.11799999999999999</v>
      </c>
      <c r="H23" s="51">
        <f t="shared" ref="H23:H27" si="1">F23/E23-1</f>
        <v>-2.6790914385556253E-2</v>
      </c>
    </row>
    <row r="24" spans="1:24">
      <c r="A24" s="9" t="s">
        <v>182</v>
      </c>
      <c r="B24" s="14">
        <v>1130</v>
      </c>
      <c r="C24" s="14">
        <v>1231</v>
      </c>
      <c r="D24" s="14">
        <v>1603</v>
      </c>
      <c r="E24" s="14">
        <v>1653</v>
      </c>
      <c r="F24" s="14">
        <v>2308</v>
      </c>
      <c r="G24" s="51">
        <v>8.2000000000000003E-2</v>
      </c>
      <c r="H24" s="51">
        <f t="shared" si="1"/>
        <v>0.39624924379915316</v>
      </c>
      <c r="V24" s="1"/>
      <c r="W24" s="1"/>
      <c r="X24" s="2"/>
    </row>
    <row r="25" spans="1:24">
      <c r="A25" s="9" t="s">
        <v>184</v>
      </c>
      <c r="B25" s="14">
        <v>570</v>
      </c>
      <c r="C25" s="14">
        <v>639</v>
      </c>
      <c r="D25" s="14">
        <v>789</v>
      </c>
      <c r="E25" s="14">
        <v>671</v>
      </c>
      <c r="F25" s="14">
        <v>812</v>
      </c>
      <c r="G25" s="51">
        <v>2.9000000000000001E-2</v>
      </c>
      <c r="H25" s="51">
        <f t="shared" si="1"/>
        <v>0.21013412816691512</v>
      </c>
      <c r="V25" s="1"/>
      <c r="W25" s="1"/>
      <c r="X25" s="2"/>
    </row>
    <row r="26" spans="1:24">
      <c r="A26" s="11" t="s">
        <v>545</v>
      </c>
      <c r="B26" s="15">
        <v>2546</v>
      </c>
      <c r="C26" s="15">
        <v>2888</v>
      </c>
      <c r="D26" s="15">
        <v>3012</v>
      </c>
      <c r="E26" s="15">
        <v>3009</v>
      </c>
      <c r="F26" s="15">
        <v>3475</v>
      </c>
      <c r="G26" s="52">
        <v>0.124</v>
      </c>
      <c r="H26" s="52">
        <f t="shared" si="1"/>
        <v>0.15486872715187761</v>
      </c>
      <c r="V26" s="1"/>
      <c r="W26" s="1"/>
      <c r="X26" s="2"/>
    </row>
    <row r="27" spans="1:24">
      <c r="A27" s="11" t="s">
        <v>419</v>
      </c>
      <c r="B27" s="15">
        <v>19181</v>
      </c>
      <c r="C27" s="15">
        <v>21496</v>
      </c>
      <c r="D27" s="15">
        <v>24344</v>
      </c>
      <c r="E27" s="15">
        <v>26109</v>
      </c>
      <c r="F27" s="15">
        <v>28224</v>
      </c>
      <c r="G27" s="52">
        <f>SUM(G21:G26)</f>
        <v>1</v>
      </c>
      <c r="H27" s="52">
        <f t="shared" si="1"/>
        <v>8.1006549465701516E-2</v>
      </c>
      <c r="V27" s="1"/>
      <c r="W27" s="1"/>
      <c r="X27" s="2"/>
    </row>
    <row r="28" spans="1:24">
      <c r="G28" s="24"/>
      <c r="V28" s="1"/>
      <c r="W28" s="1"/>
      <c r="X28" s="2"/>
    </row>
    <row r="29" spans="1:24">
      <c r="S29" s="1"/>
      <c r="T29" s="1"/>
      <c r="U29" s="1"/>
      <c r="V29" s="1"/>
      <c r="W29" s="1"/>
    </row>
    <row r="31" spans="1:24">
      <c r="A31" s="80" t="s">
        <v>199</v>
      </c>
      <c r="B31" s="80"/>
      <c r="C31" s="80"/>
      <c r="D31" s="80"/>
      <c r="E31" s="80"/>
      <c r="F31" s="80"/>
      <c r="G31" s="80"/>
      <c r="H31" s="80"/>
    </row>
    <row r="32" spans="1:24">
      <c r="A32" s="80"/>
      <c r="B32" s="80"/>
      <c r="C32" s="80"/>
      <c r="D32" s="80"/>
      <c r="E32" s="80"/>
      <c r="F32" s="80"/>
      <c r="G32" s="123"/>
      <c r="H32" s="80"/>
    </row>
    <row r="33" spans="1:25">
      <c r="A33" s="193" t="s">
        <v>35</v>
      </c>
      <c r="B33" s="187" t="s">
        <v>60</v>
      </c>
      <c r="C33" s="187"/>
      <c r="D33" s="187"/>
      <c r="E33" s="187"/>
      <c r="F33" s="187"/>
      <c r="G33" s="187" t="s">
        <v>356</v>
      </c>
      <c r="H33" s="188" t="s">
        <v>503</v>
      </c>
    </row>
    <row r="34" spans="1:25">
      <c r="A34" s="214"/>
      <c r="B34" s="116">
        <v>2018</v>
      </c>
      <c r="C34" s="116">
        <v>2019</v>
      </c>
      <c r="D34" s="116">
        <v>2020</v>
      </c>
      <c r="E34" s="116">
        <v>2021</v>
      </c>
      <c r="F34" s="116">
        <v>2022</v>
      </c>
      <c r="G34" s="187"/>
      <c r="H34" s="189"/>
    </row>
    <row r="35" spans="1:25">
      <c r="A35" s="7" t="s">
        <v>189</v>
      </c>
      <c r="B35" s="13">
        <v>5185</v>
      </c>
      <c r="C35" s="13">
        <v>5579</v>
      </c>
      <c r="D35" s="13">
        <v>5291</v>
      </c>
      <c r="E35" s="13">
        <v>5301</v>
      </c>
      <c r="F35" s="13">
        <v>5332</v>
      </c>
      <c r="G35" s="50">
        <v>0.27500000000000002</v>
      </c>
      <c r="H35" s="50">
        <f>F35/E35-1</f>
        <v>5.8479532163742132E-3</v>
      </c>
    </row>
    <row r="36" spans="1:25">
      <c r="A36" s="9" t="s">
        <v>181</v>
      </c>
      <c r="B36" s="14">
        <v>2972</v>
      </c>
      <c r="C36" s="14">
        <v>3031</v>
      </c>
      <c r="D36" s="14">
        <v>3498</v>
      </c>
      <c r="E36" s="14">
        <v>4273</v>
      </c>
      <c r="F36" s="14">
        <v>4777</v>
      </c>
      <c r="G36" s="51">
        <v>0.247</v>
      </c>
      <c r="H36" s="51">
        <f>F36/E36-1</f>
        <v>0.11794991809033473</v>
      </c>
    </row>
    <row r="37" spans="1:25">
      <c r="A37" s="9" t="s">
        <v>182</v>
      </c>
      <c r="B37" s="14">
        <v>1439</v>
      </c>
      <c r="C37" s="14">
        <v>1554</v>
      </c>
      <c r="D37" s="14">
        <v>1563</v>
      </c>
      <c r="E37" s="14">
        <v>1751</v>
      </c>
      <c r="F37" s="14">
        <v>2209</v>
      </c>
      <c r="G37" s="51">
        <v>0.114</v>
      </c>
      <c r="H37" s="51">
        <f t="shared" ref="H37:H42" si="2">F37/E37-1</f>
        <v>0.26156482010279847</v>
      </c>
    </row>
    <row r="38" spans="1:25">
      <c r="A38" s="9" t="s">
        <v>180</v>
      </c>
      <c r="B38" s="14">
        <v>2340</v>
      </c>
      <c r="C38" s="14">
        <v>2174</v>
      </c>
      <c r="D38" s="14">
        <v>2201</v>
      </c>
      <c r="E38" s="14">
        <v>2176</v>
      </c>
      <c r="F38" s="14">
        <v>2156</v>
      </c>
      <c r="G38" s="51">
        <v>0.111</v>
      </c>
      <c r="H38" s="51">
        <f t="shared" si="2"/>
        <v>-9.1911764705882026E-3</v>
      </c>
      <c r="S38" s="1"/>
      <c r="T38" s="1"/>
      <c r="U38" s="1"/>
      <c r="Y38" s="2"/>
    </row>
    <row r="39" spans="1:25">
      <c r="A39" s="9" t="s">
        <v>184</v>
      </c>
      <c r="B39" s="14">
        <v>1877</v>
      </c>
      <c r="C39" s="14">
        <v>1996</v>
      </c>
      <c r="D39" s="14">
        <v>1909</v>
      </c>
      <c r="E39" s="14">
        <v>1738</v>
      </c>
      <c r="F39" s="14">
        <v>1901</v>
      </c>
      <c r="G39" s="51">
        <v>9.8000000000000004E-2</v>
      </c>
      <c r="H39" s="51">
        <f t="shared" si="2"/>
        <v>9.3785960874568364E-2</v>
      </c>
      <c r="Y39" s="2"/>
    </row>
    <row r="40" spans="1:25">
      <c r="A40" s="9" t="s">
        <v>195</v>
      </c>
      <c r="B40" s="14">
        <v>454</v>
      </c>
      <c r="C40" s="14">
        <v>479</v>
      </c>
      <c r="D40" s="14">
        <v>490</v>
      </c>
      <c r="E40" s="14">
        <v>466</v>
      </c>
      <c r="F40" s="14">
        <v>488</v>
      </c>
      <c r="G40" s="51">
        <v>2.5000000000000001E-2</v>
      </c>
      <c r="H40" s="51">
        <f t="shared" si="2"/>
        <v>4.7210300429184615E-2</v>
      </c>
    </row>
    <row r="41" spans="1:25">
      <c r="A41" s="11" t="s">
        <v>545</v>
      </c>
      <c r="B41" s="15">
        <v>2289</v>
      </c>
      <c r="C41" s="15">
        <v>2381</v>
      </c>
      <c r="D41" s="15">
        <v>2415</v>
      </c>
      <c r="E41" s="15">
        <v>2525</v>
      </c>
      <c r="F41" s="15">
        <v>2490</v>
      </c>
      <c r="G41" s="52">
        <v>0.13</v>
      </c>
      <c r="H41" s="52">
        <f t="shared" si="2"/>
        <v>-1.3861386138613874E-2</v>
      </c>
      <c r="Y41" s="2"/>
    </row>
    <row r="42" spans="1:25">
      <c r="A42" s="11" t="s">
        <v>419</v>
      </c>
      <c r="B42" s="15">
        <v>16556</v>
      </c>
      <c r="C42" s="15">
        <v>17194</v>
      </c>
      <c r="D42" s="15">
        <v>17367</v>
      </c>
      <c r="E42" s="15">
        <v>18230</v>
      </c>
      <c r="F42" s="15">
        <v>19353</v>
      </c>
      <c r="G42" s="52">
        <f>SUM(G35:G41)</f>
        <v>1</v>
      </c>
      <c r="H42" s="52">
        <f t="shared" si="2"/>
        <v>6.1601755348327014E-2</v>
      </c>
      <c r="Y42" s="2"/>
    </row>
    <row r="43" spans="1:25">
      <c r="G43" s="24">
        <f>1-G42</f>
        <v>0</v>
      </c>
    </row>
    <row r="46" spans="1:25">
      <c r="F46" s="64"/>
    </row>
    <row r="50" spans="1:25">
      <c r="S50" s="1"/>
      <c r="T50" s="1"/>
      <c r="U50" s="1"/>
      <c r="Y50" s="2"/>
    </row>
    <row r="51" spans="1:25">
      <c r="S51" s="1"/>
      <c r="T51" s="1"/>
      <c r="U51" s="1"/>
    </row>
    <row r="52" spans="1:25">
      <c r="Y52" s="2"/>
    </row>
    <row r="53" spans="1:25">
      <c r="A53" s="87" t="s">
        <v>200</v>
      </c>
      <c r="B53" s="86"/>
      <c r="C53" s="86"/>
      <c r="D53" s="86"/>
      <c r="E53" s="86"/>
      <c r="F53" s="86"/>
      <c r="G53" s="86"/>
      <c r="H53" s="86"/>
    </row>
    <row r="54" spans="1:25">
      <c r="A54" s="86"/>
      <c r="B54" s="86"/>
      <c r="C54" s="86"/>
      <c r="D54" s="86"/>
      <c r="E54" s="86"/>
      <c r="F54" s="86"/>
      <c r="G54" s="124"/>
      <c r="H54" s="86"/>
    </row>
    <row r="55" spans="1:25">
      <c r="A55" s="193" t="s">
        <v>35</v>
      </c>
      <c r="B55" s="187" t="s">
        <v>60</v>
      </c>
      <c r="C55" s="187"/>
      <c r="D55" s="187"/>
      <c r="E55" s="187"/>
      <c r="F55" s="187"/>
      <c r="G55" s="187" t="s">
        <v>356</v>
      </c>
      <c r="H55" s="188" t="s">
        <v>503</v>
      </c>
    </row>
    <row r="56" spans="1:25">
      <c r="A56" s="214"/>
      <c r="B56" s="116">
        <v>2018</v>
      </c>
      <c r="C56" s="116">
        <v>2019</v>
      </c>
      <c r="D56" s="116">
        <v>2020</v>
      </c>
      <c r="E56" s="116">
        <v>2021</v>
      </c>
      <c r="F56" s="116">
        <v>2022</v>
      </c>
      <c r="G56" s="187"/>
      <c r="H56" s="189"/>
    </row>
    <row r="57" spans="1:25">
      <c r="A57" s="7" t="s">
        <v>181</v>
      </c>
      <c r="B57" s="13">
        <v>1804</v>
      </c>
      <c r="C57" s="13">
        <v>2158</v>
      </c>
      <c r="D57" s="13">
        <v>2373</v>
      </c>
      <c r="E57" s="13">
        <v>2577</v>
      </c>
      <c r="F57" s="13">
        <v>2182</v>
      </c>
      <c r="G57" s="50">
        <v>0.29499999999999998</v>
      </c>
      <c r="H57" s="50">
        <f>F57/E57-1</f>
        <v>-0.15327900659681803</v>
      </c>
      <c r="S57" s="1"/>
      <c r="T57" s="1"/>
      <c r="U57" s="1"/>
    </row>
    <row r="58" spans="1:25">
      <c r="A58" s="9" t="s">
        <v>189</v>
      </c>
      <c r="B58" s="14">
        <v>2562</v>
      </c>
      <c r="C58" s="14">
        <v>2453</v>
      </c>
      <c r="D58" s="14">
        <v>2407</v>
      </c>
      <c r="E58" s="14">
        <v>2119</v>
      </c>
      <c r="F58" s="14">
        <v>2024</v>
      </c>
      <c r="G58" s="51">
        <v>0.27400000000000002</v>
      </c>
      <c r="H58" s="51">
        <f>F58/E58-1</f>
        <v>-4.4832468145351578E-2</v>
      </c>
    </row>
    <row r="59" spans="1:25">
      <c r="A59" s="9" t="s">
        <v>180</v>
      </c>
      <c r="B59" s="14">
        <v>1274</v>
      </c>
      <c r="C59" s="14">
        <v>1398</v>
      </c>
      <c r="D59" s="14">
        <v>1647</v>
      </c>
      <c r="E59" s="14">
        <v>1424</v>
      </c>
      <c r="F59" s="14">
        <v>1342</v>
      </c>
      <c r="G59" s="51">
        <v>0.18099999999999999</v>
      </c>
      <c r="H59" s="51">
        <f t="shared" ref="H59:H65" si="3">F59/E59-1</f>
        <v>-5.7584269662921295E-2</v>
      </c>
    </row>
    <row r="60" spans="1:25">
      <c r="A60" s="9" t="s">
        <v>184</v>
      </c>
      <c r="B60" s="14">
        <v>439</v>
      </c>
      <c r="C60" s="14">
        <v>421</v>
      </c>
      <c r="D60" s="14">
        <v>374</v>
      </c>
      <c r="E60" s="14">
        <v>337</v>
      </c>
      <c r="F60" s="14">
        <v>440</v>
      </c>
      <c r="G60" s="51">
        <v>5.8999999999999997E-2</v>
      </c>
      <c r="H60" s="51">
        <f t="shared" si="3"/>
        <v>0.3056379821958457</v>
      </c>
    </row>
    <row r="61" spans="1:25">
      <c r="A61" s="9" t="s">
        <v>182</v>
      </c>
      <c r="B61" s="14">
        <v>476</v>
      </c>
      <c r="C61" s="14">
        <v>530</v>
      </c>
      <c r="D61" s="14">
        <v>506</v>
      </c>
      <c r="E61" s="14">
        <v>434</v>
      </c>
      <c r="F61" s="14">
        <v>440</v>
      </c>
      <c r="G61" s="51">
        <v>5.8999999999999997E-2</v>
      </c>
      <c r="H61" s="51">
        <f t="shared" si="3"/>
        <v>1.3824884792626779E-2</v>
      </c>
    </row>
    <row r="62" spans="1:25">
      <c r="A62" s="9" t="s">
        <v>421</v>
      </c>
      <c r="B62" s="14">
        <v>277</v>
      </c>
      <c r="C62" s="14">
        <v>250</v>
      </c>
      <c r="D62" s="14">
        <v>237</v>
      </c>
      <c r="E62" s="14">
        <v>225</v>
      </c>
      <c r="F62" s="14">
        <v>191</v>
      </c>
      <c r="G62" s="51">
        <v>2.5999999999999999E-2</v>
      </c>
      <c r="H62" s="51">
        <f t="shared" si="3"/>
        <v>-0.15111111111111108</v>
      </c>
      <c r="Y62" s="2"/>
    </row>
    <row r="63" spans="1:25">
      <c r="A63" s="9" t="s">
        <v>195</v>
      </c>
      <c r="B63" s="14">
        <v>175</v>
      </c>
      <c r="C63" s="14">
        <v>165</v>
      </c>
      <c r="D63" s="14">
        <v>169</v>
      </c>
      <c r="E63" s="14">
        <v>153</v>
      </c>
      <c r="F63" s="14">
        <v>157</v>
      </c>
      <c r="G63" s="51">
        <v>2.1000000000000001E-2</v>
      </c>
      <c r="H63" s="51">
        <f t="shared" si="3"/>
        <v>2.614379084967311E-2</v>
      </c>
      <c r="Y63" s="2"/>
    </row>
    <row r="64" spans="1:25">
      <c r="A64" s="11" t="s">
        <v>545</v>
      </c>
      <c r="B64" s="15">
        <v>603</v>
      </c>
      <c r="C64" s="15">
        <v>643</v>
      </c>
      <c r="D64" s="15">
        <v>658</v>
      </c>
      <c r="E64" s="15">
        <v>651</v>
      </c>
      <c r="F64" s="15">
        <v>622</v>
      </c>
      <c r="G64" s="52">
        <v>8.5000000000000006E-2</v>
      </c>
      <c r="H64" s="52">
        <f t="shared" si="3"/>
        <v>-4.4546850998463894E-2</v>
      </c>
      <c r="Y64" s="2"/>
    </row>
    <row r="65" spans="1:25">
      <c r="A65" s="11" t="s">
        <v>419</v>
      </c>
      <c r="B65" s="15">
        <v>7610</v>
      </c>
      <c r="C65" s="15">
        <v>8018</v>
      </c>
      <c r="D65" s="15">
        <v>8371</v>
      </c>
      <c r="E65" s="15">
        <v>7920</v>
      </c>
      <c r="F65" s="15">
        <v>7398</v>
      </c>
      <c r="G65" s="52">
        <f>SUM(G57:G64)</f>
        <v>0.99999999999999989</v>
      </c>
      <c r="H65" s="52">
        <f t="shared" si="3"/>
        <v>-6.5909090909090917E-2</v>
      </c>
      <c r="Y65" s="2"/>
    </row>
    <row r="66" spans="1:25">
      <c r="G66" s="24"/>
    </row>
    <row r="68" spans="1:25">
      <c r="F68" s="64"/>
    </row>
    <row r="69" spans="1:25">
      <c r="A69" s="87" t="s">
        <v>201</v>
      </c>
      <c r="B69" s="86"/>
      <c r="C69" s="86"/>
      <c r="D69" s="86"/>
      <c r="E69" s="86"/>
      <c r="F69" s="86"/>
      <c r="G69" s="86"/>
      <c r="H69" s="86"/>
    </row>
    <row r="70" spans="1:25">
      <c r="A70" s="86"/>
      <c r="B70" s="86"/>
      <c r="C70" s="86"/>
      <c r="D70" s="86"/>
      <c r="E70" s="86"/>
      <c r="F70" s="86"/>
      <c r="G70" s="124"/>
      <c r="H70" s="86"/>
    </row>
    <row r="71" spans="1:25">
      <c r="A71" s="193" t="s">
        <v>35</v>
      </c>
      <c r="B71" s="187" t="s">
        <v>60</v>
      </c>
      <c r="C71" s="187"/>
      <c r="D71" s="187"/>
      <c r="E71" s="187"/>
      <c r="F71" s="187"/>
      <c r="G71" s="187" t="s">
        <v>356</v>
      </c>
      <c r="H71" s="188" t="s">
        <v>503</v>
      </c>
    </row>
    <row r="72" spans="1:25">
      <c r="A72" s="214"/>
      <c r="B72" s="116">
        <v>2018</v>
      </c>
      <c r="C72" s="116">
        <v>2019</v>
      </c>
      <c r="D72" s="116">
        <v>2020</v>
      </c>
      <c r="E72" s="116">
        <v>2021</v>
      </c>
      <c r="F72" s="116">
        <v>2022</v>
      </c>
      <c r="G72" s="187"/>
      <c r="H72" s="189"/>
    </row>
    <row r="73" spans="1:25">
      <c r="A73" s="7" t="s">
        <v>181</v>
      </c>
      <c r="B73" s="13">
        <v>2556</v>
      </c>
      <c r="C73" s="13">
        <v>3092</v>
      </c>
      <c r="D73" s="13">
        <v>4851</v>
      </c>
      <c r="E73" s="13">
        <v>4528</v>
      </c>
      <c r="F73" s="13">
        <v>4183</v>
      </c>
      <c r="G73" s="50">
        <v>0.41199999999999998</v>
      </c>
      <c r="H73" s="50">
        <f>F73/E73-1</f>
        <v>-7.619257950530034E-2</v>
      </c>
    </row>
    <row r="74" spans="1:25">
      <c r="A74" s="9" t="s">
        <v>189</v>
      </c>
      <c r="B74" s="14">
        <v>2358</v>
      </c>
      <c r="C74" s="14">
        <v>2471</v>
      </c>
      <c r="D74" s="14">
        <v>2607</v>
      </c>
      <c r="E74" s="14">
        <v>2379</v>
      </c>
      <c r="F74" s="14">
        <v>2444</v>
      </c>
      <c r="G74" s="51">
        <v>0.24099999999999999</v>
      </c>
      <c r="H74" s="51">
        <f>F74/E74-1</f>
        <v>2.732240437158473E-2</v>
      </c>
    </row>
    <row r="75" spans="1:25">
      <c r="A75" s="9" t="s">
        <v>180</v>
      </c>
      <c r="B75" s="14">
        <v>1363</v>
      </c>
      <c r="C75" s="14">
        <v>1412</v>
      </c>
      <c r="D75" s="14">
        <v>1651</v>
      </c>
      <c r="E75" s="14">
        <v>1624</v>
      </c>
      <c r="F75" s="14">
        <v>1397</v>
      </c>
      <c r="G75" s="51">
        <v>0.13800000000000001</v>
      </c>
      <c r="H75" s="51">
        <f t="shared" ref="H75:H79" si="4">F75/E75-1</f>
        <v>-0.13977832512315269</v>
      </c>
    </row>
    <row r="76" spans="1:25">
      <c r="A76" s="9" t="s">
        <v>182</v>
      </c>
      <c r="B76" s="14">
        <v>777</v>
      </c>
      <c r="C76" s="14">
        <v>875</v>
      </c>
      <c r="D76" s="14">
        <v>1231</v>
      </c>
      <c r="E76" s="14">
        <v>1203</v>
      </c>
      <c r="F76" s="14">
        <v>1082</v>
      </c>
      <c r="G76" s="51">
        <v>0.107</v>
      </c>
      <c r="H76" s="51">
        <f t="shared" si="4"/>
        <v>-0.10058187863674151</v>
      </c>
      <c r="V76" s="1"/>
      <c r="W76" s="1"/>
      <c r="X76" s="2"/>
    </row>
    <row r="77" spans="1:25">
      <c r="A77" s="9" t="s">
        <v>184</v>
      </c>
      <c r="B77" s="14">
        <v>321</v>
      </c>
      <c r="C77" s="14">
        <v>279</v>
      </c>
      <c r="D77" s="14">
        <v>304</v>
      </c>
      <c r="E77" s="14">
        <v>290</v>
      </c>
      <c r="F77" s="14">
        <v>253</v>
      </c>
      <c r="G77" s="51">
        <v>2.5000000000000001E-2</v>
      </c>
      <c r="H77" s="51">
        <f t="shared" si="4"/>
        <v>-0.12758620689655176</v>
      </c>
      <c r="O77" s="2"/>
    </row>
    <row r="78" spans="1:25">
      <c r="A78" s="11" t="s">
        <v>545</v>
      </c>
      <c r="B78" s="15">
        <v>812</v>
      </c>
      <c r="C78" s="15">
        <v>771</v>
      </c>
      <c r="D78" s="15">
        <v>890</v>
      </c>
      <c r="E78" s="15">
        <v>815</v>
      </c>
      <c r="F78" s="15">
        <v>798</v>
      </c>
      <c r="G78" s="52">
        <v>7.6999999999999999E-2</v>
      </c>
      <c r="H78" s="52">
        <f t="shared" si="4"/>
        <v>-2.0858895705521463E-2</v>
      </c>
      <c r="O78" s="2"/>
    </row>
    <row r="79" spans="1:25">
      <c r="A79" s="11" t="s">
        <v>419</v>
      </c>
      <c r="B79" s="15">
        <v>8187</v>
      </c>
      <c r="C79" s="15">
        <v>8900</v>
      </c>
      <c r="D79" s="15">
        <v>11534</v>
      </c>
      <c r="E79" s="15">
        <v>10839</v>
      </c>
      <c r="F79" s="15">
        <v>10157</v>
      </c>
      <c r="G79" s="52">
        <f>SUM(G73:G78)</f>
        <v>1</v>
      </c>
      <c r="H79" s="52">
        <f t="shared" si="4"/>
        <v>-6.2920933665467249E-2</v>
      </c>
      <c r="O79" s="2"/>
    </row>
    <row r="80" spans="1:25">
      <c r="A80" s="111" t="s">
        <v>37</v>
      </c>
      <c r="G80" s="24"/>
      <c r="O80" s="2"/>
    </row>
    <row r="81" spans="1:15">
      <c r="A81" s="112" t="s">
        <v>342</v>
      </c>
      <c r="O81" s="2"/>
    </row>
    <row r="82" spans="1:15">
      <c r="A82" s="112" t="s">
        <v>343</v>
      </c>
      <c r="O82" s="2"/>
    </row>
    <row r="83" spans="1:15">
      <c r="A83" s="112" t="s">
        <v>422</v>
      </c>
    </row>
  </sheetData>
  <mergeCells count="20">
    <mergeCell ref="A5:A6"/>
    <mergeCell ref="B5:F5"/>
    <mergeCell ref="G5:G6"/>
    <mergeCell ref="H5:H6"/>
    <mergeCell ref="A19:A20"/>
    <mergeCell ref="B19:F19"/>
    <mergeCell ref="G19:G20"/>
    <mergeCell ref="H19:H20"/>
    <mergeCell ref="A71:A72"/>
    <mergeCell ref="B71:F71"/>
    <mergeCell ref="G71:G72"/>
    <mergeCell ref="H71:H72"/>
    <mergeCell ref="A33:A34"/>
    <mergeCell ref="B33:F33"/>
    <mergeCell ref="G33:G34"/>
    <mergeCell ref="H33:H34"/>
    <mergeCell ref="A55:A56"/>
    <mergeCell ref="B55:F55"/>
    <mergeCell ref="G55:G56"/>
    <mergeCell ref="H55:H56"/>
  </mergeCells>
  <phoneticPr fontId="2" type="noConversion"/>
  <conditionalFormatting sqref="H14:H18 H28:H32 H21:H26 H35:H41 H43:H54">
    <cfRule type="cellIs" dxfId="33" priority="12" operator="lessThan">
      <formula>0</formula>
    </cfRule>
  </conditionalFormatting>
  <conditionalFormatting sqref="H1:H4 H66:H70 H80:H1048576 H57:H62 H73:H78 H7:H12">
    <cfRule type="cellIs" dxfId="32" priority="9" operator="lessThan">
      <formula>0</formula>
    </cfRule>
  </conditionalFormatting>
  <conditionalFormatting sqref="H13">
    <cfRule type="cellIs" dxfId="31" priority="8" operator="lessThan">
      <formula>0</formula>
    </cfRule>
  </conditionalFormatting>
  <conditionalFormatting sqref="H27">
    <cfRule type="cellIs" dxfId="30" priority="7" operator="lessThan">
      <formula>0</formula>
    </cfRule>
  </conditionalFormatting>
  <conditionalFormatting sqref="H42">
    <cfRule type="cellIs" dxfId="29" priority="6" operator="lessThan">
      <formula>0</formula>
    </cfRule>
  </conditionalFormatting>
  <conditionalFormatting sqref="H65">
    <cfRule type="cellIs" dxfId="28" priority="5" operator="lessThan">
      <formula>0</formula>
    </cfRule>
  </conditionalFormatting>
  <conditionalFormatting sqref="H79">
    <cfRule type="cellIs" dxfId="27" priority="4" operator="lessThan">
      <formula>0</formula>
    </cfRule>
  </conditionalFormatting>
  <conditionalFormatting sqref="H63:H64">
    <cfRule type="cellIs" dxfId="26" priority="2" operator="lessThan">
      <formula>0</formula>
    </cfRule>
  </conditionalFormatting>
  <conditionalFormatting sqref="H5:H6 H19:H20 H33:H34 H55:H56 H71:H72">
    <cfRule type="cellIs" dxfId="25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fitToHeight="0" orientation="portrait" horizontalDpi="4294967295" verticalDpi="4294967295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3"/>
  <dimension ref="A1:L118"/>
  <sheetViews>
    <sheetView topLeftCell="A61" zoomScale="70" zoomScaleNormal="70" workbookViewId="0">
      <selection activeCell="N93" sqref="N93"/>
    </sheetView>
  </sheetViews>
  <sheetFormatPr defaultRowHeight="16.5"/>
  <cols>
    <col min="2" max="2" width="45.625" customWidth="1"/>
    <col min="3" max="3" width="60.625" customWidth="1"/>
    <col min="4" max="4" width="10.625" style="61" customWidth="1"/>
    <col min="5" max="7" width="10.625" customWidth="1"/>
    <col min="9" max="9" width="9" customWidth="1"/>
    <col min="12" max="14" width="30.625" customWidth="1"/>
    <col min="15" max="15" width="10.625" customWidth="1"/>
    <col min="16" max="16" width="9.5" customWidth="1"/>
    <col min="23" max="23" width="30.625" customWidth="1"/>
    <col min="24" max="24" width="10.625" customWidth="1"/>
    <col min="32" max="32" width="30.625" customWidth="1"/>
    <col min="33" max="33" width="10.625" customWidth="1"/>
    <col min="34" max="34" width="9.375" customWidth="1"/>
    <col min="42" max="42" width="30.625" customWidth="1"/>
    <col min="43" max="43" width="10.625" customWidth="1"/>
    <col min="44" max="44" width="9.375" customWidth="1"/>
    <col min="51" max="51" width="30.625" customWidth="1"/>
    <col min="52" max="52" width="9.5" bestFit="1" customWidth="1"/>
    <col min="60" max="60" width="30.625" customWidth="1"/>
  </cols>
  <sheetData>
    <row r="1" spans="1:8">
      <c r="A1" s="80" t="s">
        <v>425</v>
      </c>
      <c r="B1" s="80"/>
      <c r="C1" s="80"/>
      <c r="D1" s="86"/>
      <c r="E1" s="80"/>
      <c r="F1" s="80"/>
      <c r="G1" s="80"/>
      <c r="H1" s="80"/>
    </row>
    <row r="2" spans="1:8">
      <c r="A2" s="80"/>
      <c r="B2" s="80"/>
      <c r="C2" s="80"/>
      <c r="D2" s="86"/>
      <c r="E2" s="80"/>
      <c r="F2" s="80"/>
      <c r="G2" s="80"/>
      <c r="H2" s="80"/>
    </row>
    <row r="3" spans="1:8">
      <c r="A3" s="80" t="s">
        <v>196</v>
      </c>
      <c r="B3" s="80"/>
      <c r="C3" s="80"/>
      <c r="D3" s="86"/>
      <c r="E3" s="80"/>
      <c r="F3" s="80"/>
      <c r="G3" s="80"/>
      <c r="H3" s="80"/>
    </row>
    <row r="4" spans="1:8">
      <c r="A4" s="80"/>
      <c r="B4" s="80"/>
      <c r="C4" s="80"/>
      <c r="D4" s="86"/>
      <c r="E4" s="80"/>
      <c r="F4" s="80"/>
      <c r="G4" s="80"/>
      <c r="H4" s="80"/>
    </row>
    <row r="5" spans="1:8">
      <c r="A5" s="190" t="s">
        <v>325</v>
      </c>
      <c r="B5" s="190" t="s">
        <v>33</v>
      </c>
      <c r="C5" s="190" t="s">
        <v>34</v>
      </c>
      <c r="D5" s="190" t="s">
        <v>329</v>
      </c>
      <c r="E5" s="187" t="s">
        <v>1</v>
      </c>
      <c r="F5" s="187"/>
      <c r="G5" s="187"/>
      <c r="H5" s="188" t="s">
        <v>408</v>
      </c>
    </row>
    <row r="6" spans="1:8">
      <c r="A6" s="187"/>
      <c r="B6" s="187"/>
      <c r="C6" s="187"/>
      <c r="D6" s="187"/>
      <c r="E6" s="116">
        <v>2020</v>
      </c>
      <c r="F6" s="116">
        <v>2021</v>
      </c>
      <c r="G6" s="81">
        <v>2022</v>
      </c>
      <c r="H6" s="189"/>
    </row>
    <row r="7" spans="1:8">
      <c r="A7" s="16">
        <v>1</v>
      </c>
      <c r="B7" s="7" t="s">
        <v>40</v>
      </c>
      <c r="C7" s="7" t="s">
        <v>41</v>
      </c>
      <c r="D7" s="16" t="s">
        <v>179</v>
      </c>
      <c r="E7" s="13">
        <v>809</v>
      </c>
      <c r="F7" s="13">
        <v>1459</v>
      </c>
      <c r="G7" s="13">
        <v>1204</v>
      </c>
      <c r="H7" s="8">
        <f>G7/F7-1</f>
        <v>-0.1747772446881426</v>
      </c>
    </row>
    <row r="8" spans="1:8">
      <c r="A8" s="17">
        <v>2</v>
      </c>
      <c r="B8" s="9" t="s">
        <v>43</v>
      </c>
      <c r="C8" s="9" t="s">
        <v>44</v>
      </c>
      <c r="D8" s="17" t="s">
        <v>180</v>
      </c>
      <c r="E8" s="14">
        <v>220</v>
      </c>
      <c r="F8" s="14">
        <v>250</v>
      </c>
      <c r="G8" s="14">
        <v>330</v>
      </c>
      <c r="H8" s="10">
        <f>G8/F8-1</f>
        <v>0.32000000000000006</v>
      </c>
    </row>
    <row r="9" spans="1:8">
      <c r="A9" s="17">
        <v>3</v>
      </c>
      <c r="B9" s="9" t="s">
        <v>209</v>
      </c>
      <c r="C9" s="9" t="s">
        <v>210</v>
      </c>
      <c r="D9" s="17" t="s">
        <v>182</v>
      </c>
      <c r="E9" s="14">
        <v>71</v>
      </c>
      <c r="F9" s="14">
        <v>237</v>
      </c>
      <c r="G9" s="14">
        <v>305</v>
      </c>
      <c r="H9" s="10">
        <f t="shared" ref="H9:H16" si="0">G9/F9-1</f>
        <v>0.28691983122362874</v>
      </c>
    </row>
    <row r="10" spans="1:8">
      <c r="A10" s="17">
        <v>4</v>
      </c>
      <c r="B10" s="9" t="s">
        <v>211</v>
      </c>
      <c r="C10" s="9" t="s">
        <v>212</v>
      </c>
      <c r="D10" s="17" t="s">
        <v>179</v>
      </c>
      <c r="E10" s="14">
        <v>104</v>
      </c>
      <c r="F10" s="14">
        <v>235</v>
      </c>
      <c r="G10" s="14">
        <v>273</v>
      </c>
      <c r="H10" s="10">
        <f t="shared" si="0"/>
        <v>0.16170212765957448</v>
      </c>
    </row>
    <row r="11" spans="1:8">
      <c r="A11" s="17">
        <v>5</v>
      </c>
      <c r="B11" s="9" t="s">
        <v>47</v>
      </c>
      <c r="C11" s="9" t="s">
        <v>48</v>
      </c>
      <c r="D11" s="17" t="s">
        <v>189</v>
      </c>
      <c r="E11" s="14">
        <v>283</v>
      </c>
      <c r="F11" s="14">
        <v>298</v>
      </c>
      <c r="G11" s="14">
        <v>272</v>
      </c>
      <c r="H11" s="10">
        <f t="shared" si="0"/>
        <v>-8.7248322147650992E-2</v>
      </c>
    </row>
    <row r="12" spans="1:8">
      <c r="A12" s="17">
        <v>6</v>
      </c>
      <c r="B12" s="9" t="s">
        <v>304</v>
      </c>
      <c r="C12" s="9" t="s">
        <v>207</v>
      </c>
      <c r="D12" s="17" t="s">
        <v>189</v>
      </c>
      <c r="E12" s="14">
        <v>176</v>
      </c>
      <c r="F12" s="14">
        <v>249</v>
      </c>
      <c r="G12" s="14">
        <v>227</v>
      </c>
      <c r="H12" s="10">
        <f t="shared" si="0"/>
        <v>-8.8353413654618462E-2</v>
      </c>
    </row>
    <row r="13" spans="1:8">
      <c r="A13" s="17">
        <v>7</v>
      </c>
      <c r="B13" s="9" t="s">
        <v>432</v>
      </c>
      <c r="C13" s="9" t="s">
        <v>206</v>
      </c>
      <c r="D13" s="17" t="s">
        <v>189</v>
      </c>
      <c r="E13" s="14">
        <v>159</v>
      </c>
      <c r="F13" s="14">
        <v>142</v>
      </c>
      <c r="G13" s="14">
        <v>159</v>
      </c>
      <c r="H13" s="10">
        <f t="shared" si="0"/>
        <v>0.11971830985915499</v>
      </c>
    </row>
    <row r="14" spans="1:8">
      <c r="A14" s="17">
        <v>8</v>
      </c>
      <c r="B14" s="9" t="s">
        <v>433</v>
      </c>
      <c r="C14" s="9" t="s">
        <v>440</v>
      </c>
      <c r="D14" s="17" t="s">
        <v>179</v>
      </c>
      <c r="E14" s="14">
        <v>12</v>
      </c>
      <c r="F14" s="14">
        <v>17</v>
      </c>
      <c r="G14" s="14">
        <v>151</v>
      </c>
      <c r="H14" s="10">
        <f t="shared" si="0"/>
        <v>7.882352941176471</v>
      </c>
    </row>
    <row r="15" spans="1:8">
      <c r="A15" s="17">
        <v>9</v>
      </c>
      <c r="B15" s="9" t="s">
        <v>45</v>
      </c>
      <c r="C15" s="9" t="s">
        <v>46</v>
      </c>
      <c r="D15" s="17" t="s">
        <v>179</v>
      </c>
      <c r="E15" s="14">
        <v>65</v>
      </c>
      <c r="F15" s="14">
        <v>107</v>
      </c>
      <c r="G15" s="14">
        <v>133</v>
      </c>
      <c r="H15" s="10">
        <f t="shared" si="0"/>
        <v>0.2429906542056075</v>
      </c>
    </row>
    <row r="16" spans="1:8">
      <c r="A16" s="18">
        <v>10</v>
      </c>
      <c r="B16" s="11" t="s">
        <v>326</v>
      </c>
      <c r="C16" s="11" t="s">
        <v>208</v>
      </c>
      <c r="D16" s="18" t="s">
        <v>189</v>
      </c>
      <c r="E16" s="15">
        <v>91</v>
      </c>
      <c r="F16" s="15">
        <v>101</v>
      </c>
      <c r="G16" s="15">
        <v>127</v>
      </c>
      <c r="H16" s="12">
        <f t="shared" si="0"/>
        <v>0.25742574257425743</v>
      </c>
    </row>
    <row r="17" spans="1:12" s="111" customFormat="1">
      <c r="D17" s="113"/>
      <c r="L17"/>
    </row>
    <row r="19" spans="1:12">
      <c r="D19" s="70"/>
    </row>
    <row r="20" spans="1:12">
      <c r="D20" s="70"/>
      <c r="G20" s="90"/>
    </row>
    <row r="21" spans="1:12" ht="16.5" customHeight="1">
      <c r="A21" s="80" t="s">
        <v>198</v>
      </c>
      <c r="B21" s="80"/>
      <c r="C21" s="80"/>
      <c r="D21" s="86"/>
      <c r="E21" s="80"/>
      <c r="H21" s="80"/>
    </row>
    <row r="22" spans="1:12">
      <c r="A22" s="80"/>
      <c r="B22" s="80"/>
      <c r="C22" s="80"/>
      <c r="D22" s="86"/>
      <c r="E22" s="80"/>
      <c r="F22" s="80"/>
      <c r="G22" s="80"/>
      <c r="H22" s="80"/>
    </row>
    <row r="23" spans="1:12" ht="16.5" customHeight="1">
      <c r="A23" s="190" t="s">
        <v>289</v>
      </c>
      <c r="B23" s="190" t="s">
        <v>33</v>
      </c>
      <c r="C23" s="190" t="s">
        <v>34</v>
      </c>
      <c r="D23" s="190" t="s">
        <v>36</v>
      </c>
      <c r="E23" s="187" t="s">
        <v>1</v>
      </c>
      <c r="F23" s="187"/>
      <c r="G23" s="187"/>
      <c r="H23" s="188" t="s">
        <v>408</v>
      </c>
    </row>
    <row r="24" spans="1:12">
      <c r="A24" s="187"/>
      <c r="B24" s="187"/>
      <c r="C24" s="187"/>
      <c r="D24" s="187"/>
      <c r="E24" s="116">
        <v>2020</v>
      </c>
      <c r="F24" s="116">
        <v>2021</v>
      </c>
      <c r="G24" s="116">
        <v>2022</v>
      </c>
      <c r="H24" s="189"/>
    </row>
    <row r="25" spans="1:12">
      <c r="A25" s="16">
        <v>1</v>
      </c>
      <c r="B25" s="7" t="s">
        <v>209</v>
      </c>
      <c r="C25" s="7" t="s">
        <v>210</v>
      </c>
      <c r="D25" s="16" t="s">
        <v>182</v>
      </c>
      <c r="E25" s="13">
        <v>87</v>
      </c>
      <c r="F25" s="13">
        <v>124</v>
      </c>
      <c r="G25" s="13">
        <v>189</v>
      </c>
      <c r="H25" s="8">
        <f>G25/F25-1</f>
        <v>0.52419354838709675</v>
      </c>
    </row>
    <row r="26" spans="1:12">
      <c r="A26" s="17">
        <v>2</v>
      </c>
      <c r="B26" s="9" t="s">
        <v>304</v>
      </c>
      <c r="C26" s="9" t="s">
        <v>207</v>
      </c>
      <c r="D26" s="17" t="s">
        <v>189</v>
      </c>
      <c r="E26" s="14">
        <v>133</v>
      </c>
      <c r="F26" s="14">
        <v>162</v>
      </c>
      <c r="G26" s="14">
        <v>169</v>
      </c>
      <c r="H26" s="10">
        <f>G26/F26-1</f>
        <v>4.3209876543209846E-2</v>
      </c>
    </row>
    <row r="27" spans="1:12">
      <c r="A27" s="17">
        <v>3</v>
      </c>
      <c r="B27" s="9" t="s">
        <v>57</v>
      </c>
      <c r="C27" s="9" t="s">
        <v>42</v>
      </c>
      <c r="D27" s="17" t="s">
        <v>180</v>
      </c>
      <c r="E27" s="14">
        <v>67</v>
      </c>
      <c r="F27" s="14">
        <v>136</v>
      </c>
      <c r="G27" s="14">
        <v>155</v>
      </c>
      <c r="H27" s="10">
        <f t="shared" ref="H27:H34" si="1">G27/F27-1</f>
        <v>0.13970588235294112</v>
      </c>
    </row>
    <row r="28" spans="1:12">
      <c r="A28" s="17">
        <v>4</v>
      </c>
      <c r="B28" s="9" t="s">
        <v>49</v>
      </c>
      <c r="C28" s="9" t="s">
        <v>50</v>
      </c>
      <c r="D28" s="17" t="s">
        <v>179</v>
      </c>
      <c r="E28" s="14">
        <v>115</v>
      </c>
      <c r="F28" s="14">
        <v>138</v>
      </c>
      <c r="G28" s="14">
        <v>121</v>
      </c>
      <c r="H28" s="10">
        <f t="shared" si="1"/>
        <v>-0.12318840579710144</v>
      </c>
    </row>
    <row r="29" spans="1:12">
      <c r="A29" s="17">
        <v>5</v>
      </c>
      <c r="B29" s="9" t="s">
        <v>40</v>
      </c>
      <c r="C29" s="9" t="s">
        <v>41</v>
      </c>
      <c r="D29" s="17" t="s">
        <v>179</v>
      </c>
      <c r="E29" s="14">
        <v>109</v>
      </c>
      <c r="F29" s="14">
        <v>193</v>
      </c>
      <c r="G29" s="14">
        <v>120</v>
      </c>
      <c r="H29" s="10">
        <f t="shared" si="1"/>
        <v>-0.37823834196891193</v>
      </c>
    </row>
    <row r="30" spans="1:12">
      <c r="A30" s="17">
        <v>6</v>
      </c>
      <c r="B30" s="9" t="s">
        <v>215</v>
      </c>
      <c r="C30" s="9" t="s">
        <v>216</v>
      </c>
      <c r="D30" s="17" t="s">
        <v>179</v>
      </c>
      <c r="E30" s="14">
        <v>121</v>
      </c>
      <c r="F30" s="14">
        <v>114</v>
      </c>
      <c r="G30" s="14">
        <v>101</v>
      </c>
      <c r="H30" s="10">
        <f t="shared" si="1"/>
        <v>-0.11403508771929827</v>
      </c>
    </row>
    <row r="31" spans="1:12">
      <c r="A31" s="17">
        <v>7</v>
      </c>
      <c r="B31" s="9" t="s">
        <v>213</v>
      </c>
      <c r="C31" s="9" t="s">
        <v>214</v>
      </c>
      <c r="D31" s="17" t="s">
        <v>179</v>
      </c>
      <c r="E31" s="14">
        <v>95</v>
      </c>
      <c r="F31" s="14">
        <v>71</v>
      </c>
      <c r="G31" s="14">
        <v>94</v>
      </c>
      <c r="H31" s="10">
        <f t="shared" si="1"/>
        <v>0.323943661971831</v>
      </c>
    </row>
    <row r="32" spans="1:12">
      <c r="A32" s="17">
        <v>8</v>
      </c>
      <c r="B32" s="9" t="s">
        <v>431</v>
      </c>
      <c r="C32" s="9" t="s">
        <v>441</v>
      </c>
      <c r="D32" s="17" t="s">
        <v>182</v>
      </c>
      <c r="E32" s="14">
        <v>20</v>
      </c>
      <c r="F32" s="14">
        <v>28</v>
      </c>
      <c r="G32" s="14">
        <v>75</v>
      </c>
      <c r="H32" s="10">
        <f t="shared" si="1"/>
        <v>1.6785714285714284</v>
      </c>
    </row>
    <row r="33" spans="1:12">
      <c r="A33" s="17">
        <v>9</v>
      </c>
      <c r="B33" s="9" t="s">
        <v>217</v>
      </c>
      <c r="C33" s="9" t="s">
        <v>218</v>
      </c>
      <c r="D33" s="17" t="s">
        <v>179</v>
      </c>
      <c r="E33" s="14">
        <v>67</v>
      </c>
      <c r="F33" s="14">
        <v>58</v>
      </c>
      <c r="G33" s="14">
        <v>72</v>
      </c>
      <c r="H33" s="10">
        <f t="shared" si="1"/>
        <v>0.24137931034482762</v>
      </c>
    </row>
    <row r="34" spans="1:12">
      <c r="A34" s="18">
        <v>10</v>
      </c>
      <c r="B34" s="11" t="s">
        <v>327</v>
      </c>
      <c r="C34" s="11" t="s">
        <v>331</v>
      </c>
      <c r="D34" s="18" t="s">
        <v>179</v>
      </c>
      <c r="E34" s="15">
        <v>54</v>
      </c>
      <c r="F34" s="15">
        <v>66</v>
      </c>
      <c r="G34" s="15">
        <v>70</v>
      </c>
      <c r="H34" s="12">
        <f t="shared" si="1"/>
        <v>6.0606060606060552E-2</v>
      </c>
    </row>
    <row r="35" spans="1:12" s="111" customFormat="1">
      <c r="D35" s="113"/>
      <c r="L35"/>
    </row>
    <row r="39" spans="1:12">
      <c r="D39" s="70"/>
    </row>
    <row r="40" spans="1:12">
      <c r="D40" s="70"/>
    </row>
    <row r="41" spans="1:12" ht="16.5" customHeight="1">
      <c r="D41" s="70"/>
    </row>
    <row r="42" spans="1:12" ht="16.5" customHeight="1">
      <c r="D42" s="70"/>
    </row>
    <row r="43" spans="1:12">
      <c r="A43" s="80" t="s">
        <v>199</v>
      </c>
      <c r="B43" s="80"/>
      <c r="C43" s="80"/>
      <c r="D43" s="86"/>
      <c r="E43" s="80"/>
      <c r="F43" s="80"/>
      <c r="G43" s="80"/>
      <c r="H43" s="80"/>
    </row>
    <row r="44" spans="1:12">
      <c r="A44" s="80"/>
      <c r="B44" s="80"/>
      <c r="C44" s="80"/>
      <c r="D44" s="86"/>
      <c r="E44" s="80"/>
      <c r="F44" s="80"/>
      <c r="G44" s="80"/>
      <c r="H44" s="80"/>
    </row>
    <row r="45" spans="1:12" ht="16.5" customHeight="1">
      <c r="A45" s="190" t="s">
        <v>289</v>
      </c>
      <c r="B45" s="190" t="s">
        <v>33</v>
      </c>
      <c r="C45" s="190" t="s">
        <v>34</v>
      </c>
      <c r="D45" s="190" t="s">
        <v>36</v>
      </c>
      <c r="E45" s="187" t="s">
        <v>1</v>
      </c>
      <c r="F45" s="187"/>
      <c r="G45" s="187"/>
      <c r="H45" s="188" t="s">
        <v>408</v>
      </c>
    </row>
    <row r="46" spans="1:12">
      <c r="A46" s="187"/>
      <c r="B46" s="187"/>
      <c r="C46" s="187"/>
      <c r="D46" s="187"/>
      <c r="E46" s="116">
        <v>2020</v>
      </c>
      <c r="F46" s="116">
        <v>2021</v>
      </c>
      <c r="G46" s="116">
        <v>2022</v>
      </c>
      <c r="H46" s="189"/>
    </row>
    <row r="47" spans="1:12">
      <c r="A47" s="16">
        <v>1</v>
      </c>
      <c r="B47" s="7" t="s">
        <v>43</v>
      </c>
      <c r="C47" s="7" t="s">
        <v>44</v>
      </c>
      <c r="D47" s="16" t="s">
        <v>180</v>
      </c>
      <c r="E47" s="13">
        <v>57</v>
      </c>
      <c r="F47" s="13">
        <v>67</v>
      </c>
      <c r="G47" s="13">
        <v>89</v>
      </c>
      <c r="H47" s="8">
        <f>G47/F47-1</f>
        <v>0.32835820895522394</v>
      </c>
    </row>
    <row r="48" spans="1:12">
      <c r="A48" s="17">
        <v>2</v>
      </c>
      <c r="B48" s="9" t="s">
        <v>49</v>
      </c>
      <c r="C48" s="9" t="s">
        <v>50</v>
      </c>
      <c r="D48" s="17" t="s">
        <v>179</v>
      </c>
      <c r="E48" s="14">
        <v>51</v>
      </c>
      <c r="F48" s="14">
        <v>30</v>
      </c>
      <c r="G48" s="14">
        <v>67</v>
      </c>
      <c r="H48" s="10">
        <f>G48/F48-1</f>
        <v>1.2333333333333334</v>
      </c>
    </row>
    <row r="49" spans="1:8">
      <c r="A49" s="17">
        <v>3</v>
      </c>
      <c r="B49" s="9" t="s">
        <v>219</v>
      </c>
      <c r="C49" s="9" t="s">
        <v>220</v>
      </c>
      <c r="D49" s="17" t="s">
        <v>179</v>
      </c>
      <c r="E49" s="14">
        <v>50</v>
      </c>
      <c r="F49" s="14">
        <v>62</v>
      </c>
      <c r="G49" s="14">
        <v>61</v>
      </c>
      <c r="H49" s="10">
        <f t="shared" ref="H49:H56" si="2">G49/F49-1</f>
        <v>-1.6129032258064502E-2</v>
      </c>
    </row>
    <row r="50" spans="1:8">
      <c r="A50" s="17">
        <v>4</v>
      </c>
      <c r="B50" s="9" t="s">
        <v>47</v>
      </c>
      <c r="C50" s="9" t="s">
        <v>48</v>
      </c>
      <c r="D50" s="17" t="s">
        <v>189</v>
      </c>
      <c r="E50" s="14">
        <v>17</v>
      </c>
      <c r="F50" s="14">
        <v>30</v>
      </c>
      <c r="G50" s="14">
        <v>49</v>
      </c>
      <c r="H50" s="10">
        <f t="shared" si="2"/>
        <v>0.6333333333333333</v>
      </c>
    </row>
    <row r="51" spans="1:8">
      <c r="A51" s="17">
        <v>4</v>
      </c>
      <c r="B51" s="9" t="s">
        <v>328</v>
      </c>
      <c r="C51" s="9" t="s">
        <v>223</v>
      </c>
      <c r="D51" s="17" t="s">
        <v>192</v>
      </c>
      <c r="E51" s="14">
        <v>38</v>
      </c>
      <c r="F51" s="14">
        <v>70</v>
      </c>
      <c r="G51" s="14">
        <v>49</v>
      </c>
      <c r="H51" s="10">
        <f t="shared" si="2"/>
        <v>-0.30000000000000004</v>
      </c>
    </row>
    <row r="52" spans="1:8">
      <c r="A52" s="17">
        <v>6</v>
      </c>
      <c r="B52" s="21" t="s">
        <v>371</v>
      </c>
      <c r="C52" s="9" t="s">
        <v>372</v>
      </c>
      <c r="D52" s="17" t="s">
        <v>179</v>
      </c>
      <c r="E52" s="14">
        <v>27</v>
      </c>
      <c r="F52" s="14">
        <v>25</v>
      </c>
      <c r="G52" s="14">
        <v>43</v>
      </c>
      <c r="H52" s="10">
        <f t="shared" si="2"/>
        <v>0.72</v>
      </c>
    </row>
    <row r="53" spans="1:8">
      <c r="A53" s="17">
        <v>7</v>
      </c>
      <c r="B53" s="9" t="s">
        <v>330</v>
      </c>
      <c r="C53" s="9" t="s">
        <v>334</v>
      </c>
      <c r="D53" s="17" t="s">
        <v>179</v>
      </c>
      <c r="E53" s="14">
        <v>23</v>
      </c>
      <c r="F53" s="14">
        <v>47</v>
      </c>
      <c r="G53" s="14">
        <v>36</v>
      </c>
      <c r="H53" s="10">
        <f t="shared" si="2"/>
        <v>-0.23404255319148937</v>
      </c>
    </row>
    <row r="54" spans="1:8">
      <c r="A54" s="17">
        <v>8</v>
      </c>
      <c r="B54" s="9" t="s">
        <v>426</v>
      </c>
      <c r="C54" s="9" t="s">
        <v>442</v>
      </c>
      <c r="D54" s="17" t="s">
        <v>189</v>
      </c>
      <c r="E54" s="14">
        <v>17</v>
      </c>
      <c r="F54" s="14">
        <v>24</v>
      </c>
      <c r="G54" s="14">
        <v>32</v>
      </c>
      <c r="H54" s="10">
        <f t="shared" si="2"/>
        <v>0.33333333333333326</v>
      </c>
    </row>
    <row r="55" spans="1:8">
      <c r="A55" s="17">
        <v>9</v>
      </c>
      <c r="B55" s="9" t="s">
        <v>427</v>
      </c>
      <c r="C55" s="9" t="s">
        <v>22</v>
      </c>
      <c r="D55" s="17" t="s">
        <v>423</v>
      </c>
      <c r="E55" s="14">
        <v>15</v>
      </c>
      <c r="F55" s="14">
        <v>20</v>
      </c>
      <c r="G55" s="14">
        <v>31</v>
      </c>
      <c r="H55" s="10">
        <f t="shared" si="2"/>
        <v>0.55000000000000004</v>
      </c>
    </row>
    <row r="56" spans="1:8">
      <c r="A56" s="18">
        <v>9</v>
      </c>
      <c r="B56" s="11" t="s">
        <v>428</v>
      </c>
      <c r="C56" s="11" t="s">
        <v>443</v>
      </c>
      <c r="D56" s="18" t="s">
        <v>180</v>
      </c>
      <c r="E56" s="15">
        <v>2</v>
      </c>
      <c r="F56" s="15">
        <v>4</v>
      </c>
      <c r="G56" s="15">
        <v>31</v>
      </c>
      <c r="H56" s="12">
        <f t="shared" si="2"/>
        <v>6.75</v>
      </c>
    </row>
    <row r="57" spans="1:8">
      <c r="D57"/>
    </row>
    <row r="58" spans="1:8" ht="16.5" customHeight="1">
      <c r="D58"/>
    </row>
    <row r="61" spans="1:8">
      <c r="D61" s="70"/>
    </row>
    <row r="62" spans="1:8">
      <c r="A62" s="80" t="s">
        <v>200</v>
      </c>
      <c r="B62" s="80"/>
      <c r="C62" s="80"/>
      <c r="D62" s="86"/>
      <c r="E62" s="80"/>
      <c r="H62" s="80"/>
    </row>
    <row r="63" spans="1:8">
      <c r="A63" s="80"/>
      <c r="B63" s="80"/>
      <c r="C63" s="80"/>
      <c r="D63" s="86"/>
      <c r="E63" s="80"/>
      <c r="F63" s="80"/>
      <c r="G63" s="80"/>
      <c r="H63" s="80"/>
    </row>
    <row r="64" spans="1:8" ht="16.5" customHeight="1">
      <c r="A64" s="190" t="s">
        <v>289</v>
      </c>
      <c r="B64" s="190" t="s">
        <v>33</v>
      </c>
      <c r="C64" s="190" t="s">
        <v>34</v>
      </c>
      <c r="D64" s="190" t="s">
        <v>36</v>
      </c>
      <c r="E64" s="187" t="s">
        <v>1</v>
      </c>
      <c r="F64" s="187"/>
      <c r="G64" s="187"/>
      <c r="H64" s="188" t="s">
        <v>408</v>
      </c>
    </row>
    <row r="65" spans="1:8">
      <c r="A65" s="187"/>
      <c r="B65" s="187"/>
      <c r="C65" s="187"/>
      <c r="D65" s="187"/>
      <c r="E65" s="116">
        <v>2020</v>
      </c>
      <c r="F65" s="116">
        <v>2021</v>
      </c>
      <c r="G65" s="116">
        <v>2022</v>
      </c>
      <c r="H65" s="189"/>
    </row>
    <row r="66" spans="1:8">
      <c r="A66" s="16">
        <v>1</v>
      </c>
      <c r="B66" s="7" t="s">
        <v>328</v>
      </c>
      <c r="C66" s="7" t="s">
        <v>223</v>
      </c>
      <c r="D66" s="16" t="s">
        <v>192</v>
      </c>
      <c r="E66" s="13">
        <v>156</v>
      </c>
      <c r="F66" s="13">
        <v>135</v>
      </c>
      <c r="G66" s="13">
        <v>126</v>
      </c>
      <c r="H66" s="8">
        <f>G66/F66-1</f>
        <v>-6.6666666666666652E-2</v>
      </c>
    </row>
    <row r="67" spans="1:8">
      <c r="A67" s="17">
        <v>2</v>
      </c>
      <c r="B67" s="9" t="s">
        <v>374</v>
      </c>
      <c r="C67" s="9" t="s">
        <v>453</v>
      </c>
      <c r="D67" s="17" t="s">
        <v>180</v>
      </c>
      <c r="E67" s="14">
        <v>11</v>
      </c>
      <c r="F67" s="14">
        <v>18</v>
      </c>
      <c r="G67" s="14">
        <v>112</v>
      </c>
      <c r="H67" s="10">
        <f>G67/F67-1</f>
        <v>5.2222222222222223</v>
      </c>
    </row>
    <row r="68" spans="1:8">
      <c r="A68" s="17">
        <v>3</v>
      </c>
      <c r="B68" s="9" t="s">
        <v>45</v>
      </c>
      <c r="C68" s="9" t="s">
        <v>46</v>
      </c>
      <c r="D68" s="17" t="s">
        <v>179</v>
      </c>
      <c r="E68" s="14">
        <v>105</v>
      </c>
      <c r="F68" s="14">
        <v>91</v>
      </c>
      <c r="G68" s="14">
        <v>88</v>
      </c>
      <c r="H68" s="10">
        <f t="shared" ref="H68:H75" si="3">G68/F68-1</f>
        <v>-3.2967032967032961E-2</v>
      </c>
    </row>
    <row r="69" spans="1:8">
      <c r="A69" s="17">
        <v>4</v>
      </c>
      <c r="B69" s="9" t="s">
        <v>40</v>
      </c>
      <c r="C69" s="9" t="s">
        <v>41</v>
      </c>
      <c r="D69" s="17" t="s">
        <v>179</v>
      </c>
      <c r="E69" s="14">
        <v>57</v>
      </c>
      <c r="F69" s="14">
        <v>118</v>
      </c>
      <c r="G69" s="14">
        <v>81</v>
      </c>
      <c r="H69" s="10">
        <f t="shared" si="3"/>
        <v>-0.31355932203389836</v>
      </c>
    </row>
    <row r="70" spans="1:8">
      <c r="A70" s="17">
        <v>5</v>
      </c>
      <c r="B70" s="9" t="s">
        <v>224</v>
      </c>
      <c r="C70" s="9" t="s">
        <v>225</v>
      </c>
      <c r="D70" s="17" t="s">
        <v>179</v>
      </c>
      <c r="E70" s="14">
        <v>41</v>
      </c>
      <c r="F70" s="14">
        <v>53</v>
      </c>
      <c r="G70" s="14">
        <v>73</v>
      </c>
      <c r="H70" s="10">
        <f t="shared" si="3"/>
        <v>0.37735849056603765</v>
      </c>
    </row>
    <row r="71" spans="1:8">
      <c r="A71" s="17">
        <v>6</v>
      </c>
      <c r="B71" s="9" t="s">
        <v>332</v>
      </c>
      <c r="C71" s="9" t="s">
        <v>335</v>
      </c>
      <c r="D71" s="17" t="s">
        <v>182</v>
      </c>
      <c r="E71" s="14">
        <v>21</v>
      </c>
      <c r="F71" s="14">
        <v>44</v>
      </c>
      <c r="G71" s="14">
        <v>65</v>
      </c>
      <c r="H71" s="10">
        <f t="shared" si="3"/>
        <v>0.47727272727272729</v>
      </c>
    </row>
    <row r="72" spans="1:8">
      <c r="A72" s="17">
        <v>7</v>
      </c>
      <c r="B72" s="9" t="s">
        <v>434</v>
      </c>
      <c r="C72" s="9" t="s">
        <v>444</v>
      </c>
      <c r="D72" s="17" t="s">
        <v>179</v>
      </c>
      <c r="E72" s="14">
        <v>65</v>
      </c>
      <c r="F72" s="14">
        <v>30</v>
      </c>
      <c r="G72" s="14">
        <v>61</v>
      </c>
      <c r="H72" s="10">
        <f t="shared" si="3"/>
        <v>1.0333333333333332</v>
      </c>
    </row>
    <row r="73" spans="1:8">
      <c r="A73" s="17">
        <v>7</v>
      </c>
      <c r="B73" s="9" t="s">
        <v>373</v>
      </c>
      <c r="C73" s="9" t="s">
        <v>445</v>
      </c>
      <c r="D73" s="17" t="s">
        <v>179</v>
      </c>
      <c r="E73" s="14">
        <v>4</v>
      </c>
      <c r="F73" s="14">
        <v>1</v>
      </c>
      <c r="G73" s="14">
        <v>61</v>
      </c>
      <c r="H73" s="10">
        <f t="shared" si="3"/>
        <v>60</v>
      </c>
    </row>
    <row r="74" spans="1:8">
      <c r="A74" s="17">
        <v>9</v>
      </c>
      <c r="B74" s="9" t="s">
        <v>51</v>
      </c>
      <c r="C74" s="9" t="s">
        <v>52</v>
      </c>
      <c r="D74" s="17" t="s">
        <v>189</v>
      </c>
      <c r="E74" s="14">
        <v>81</v>
      </c>
      <c r="F74" s="14">
        <v>102</v>
      </c>
      <c r="G74" s="14">
        <v>60</v>
      </c>
      <c r="H74" s="10">
        <f t="shared" si="3"/>
        <v>-0.41176470588235292</v>
      </c>
    </row>
    <row r="75" spans="1:8">
      <c r="A75" s="18">
        <v>10</v>
      </c>
      <c r="B75" s="11" t="s">
        <v>333</v>
      </c>
      <c r="C75" s="11" t="s">
        <v>336</v>
      </c>
      <c r="D75" s="18" t="s">
        <v>424</v>
      </c>
      <c r="E75" s="15">
        <v>33</v>
      </c>
      <c r="F75" s="15">
        <v>41</v>
      </c>
      <c r="G75" s="15">
        <v>50</v>
      </c>
      <c r="H75" s="12">
        <f t="shared" si="3"/>
        <v>0.21951219512195119</v>
      </c>
    </row>
    <row r="76" spans="1:8">
      <c r="B76" t="s">
        <v>454</v>
      </c>
    </row>
    <row r="78" spans="1:8" ht="16.5" customHeight="1">
      <c r="D78" s="70"/>
    </row>
    <row r="79" spans="1:8">
      <c r="D79" s="70"/>
    </row>
    <row r="80" spans="1:8">
      <c r="D80" s="70"/>
    </row>
    <row r="81" spans="1:8">
      <c r="D81" s="70"/>
    </row>
    <row r="82" spans="1:8">
      <c r="A82" s="80" t="s">
        <v>201</v>
      </c>
      <c r="B82" s="80"/>
      <c r="C82" s="80"/>
      <c r="D82" s="86"/>
      <c r="E82" s="80"/>
      <c r="F82" s="80"/>
      <c r="G82" s="80"/>
      <c r="H82" s="80"/>
    </row>
    <row r="83" spans="1:8" ht="39.950000000000003" customHeight="1">
      <c r="A83" s="80"/>
      <c r="B83" s="80"/>
      <c r="C83" s="80"/>
      <c r="D83" s="86"/>
      <c r="E83" s="80"/>
      <c r="F83" s="80"/>
      <c r="G83" s="80"/>
      <c r="H83" s="80"/>
    </row>
    <row r="84" spans="1:8" ht="16.5" customHeight="1">
      <c r="A84" s="190" t="s">
        <v>289</v>
      </c>
      <c r="B84" s="190" t="s">
        <v>33</v>
      </c>
      <c r="C84" s="190" t="s">
        <v>34</v>
      </c>
      <c r="D84" s="190" t="s">
        <v>36</v>
      </c>
      <c r="E84" s="187" t="s">
        <v>1</v>
      </c>
      <c r="F84" s="187"/>
      <c r="G84" s="187"/>
      <c r="H84" s="188" t="s">
        <v>408</v>
      </c>
    </row>
    <row r="85" spans="1:8">
      <c r="A85" s="187"/>
      <c r="B85" s="187"/>
      <c r="C85" s="187"/>
      <c r="D85" s="187"/>
      <c r="E85" s="116">
        <v>2020</v>
      </c>
      <c r="F85" s="116">
        <v>2021</v>
      </c>
      <c r="G85" s="116">
        <v>2022</v>
      </c>
      <c r="H85" s="189"/>
    </row>
    <row r="86" spans="1:8" ht="20.100000000000001" customHeight="1">
      <c r="A86" s="16">
        <v>1</v>
      </c>
      <c r="B86" s="7" t="s">
        <v>45</v>
      </c>
      <c r="C86" s="7" t="s">
        <v>46</v>
      </c>
      <c r="D86" s="16" t="s">
        <v>179</v>
      </c>
      <c r="E86" s="13">
        <v>166</v>
      </c>
      <c r="F86" s="13">
        <v>137</v>
      </c>
      <c r="G86" s="13">
        <v>152</v>
      </c>
      <c r="H86" s="8">
        <f>G86/F86-1</f>
        <v>0.10948905109489049</v>
      </c>
    </row>
    <row r="87" spans="1:8">
      <c r="A87" s="17">
        <v>2</v>
      </c>
      <c r="B87" s="9" t="s">
        <v>373</v>
      </c>
      <c r="C87" s="9" t="s">
        <v>445</v>
      </c>
      <c r="D87" s="17" t="s">
        <v>179</v>
      </c>
      <c r="E87" s="14">
        <v>6</v>
      </c>
      <c r="F87" s="14">
        <v>6</v>
      </c>
      <c r="G87" s="14">
        <v>93</v>
      </c>
      <c r="H87" s="10">
        <f>G87/F87-1</f>
        <v>14.5</v>
      </c>
    </row>
    <row r="88" spans="1:8">
      <c r="A88" s="17">
        <v>3</v>
      </c>
      <c r="B88" s="9" t="s">
        <v>217</v>
      </c>
      <c r="C88" s="9" t="s">
        <v>218</v>
      </c>
      <c r="D88" s="17" t="s">
        <v>179</v>
      </c>
      <c r="E88" s="14">
        <v>82</v>
      </c>
      <c r="F88" s="14">
        <v>83</v>
      </c>
      <c r="G88" s="14">
        <v>74</v>
      </c>
      <c r="H88" s="10">
        <f t="shared" ref="H88:H95" si="4">G88/F88-1</f>
        <v>-0.10843373493975905</v>
      </c>
    </row>
    <row r="89" spans="1:8">
      <c r="A89" s="17">
        <v>4</v>
      </c>
      <c r="B89" s="9" t="s">
        <v>57</v>
      </c>
      <c r="C89" s="9" t="s">
        <v>42</v>
      </c>
      <c r="D89" s="17" t="s">
        <v>180</v>
      </c>
      <c r="E89" s="14">
        <v>116</v>
      </c>
      <c r="F89" s="14">
        <v>120</v>
      </c>
      <c r="G89" s="14">
        <v>66</v>
      </c>
      <c r="H89" s="10">
        <f t="shared" si="4"/>
        <v>-0.44999999999999996</v>
      </c>
    </row>
    <row r="90" spans="1:8">
      <c r="A90" s="17">
        <v>5</v>
      </c>
      <c r="B90" s="9" t="s">
        <v>49</v>
      </c>
      <c r="C90" s="9" t="s">
        <v>50</v>
      </c>
      <c r="D90" s="17" t="s">
        <v>179</v>
      </c>
      <c r="E90" s="14">
        <v>43</v>
      </c>
      <c r="F90" s="14">
        <v>47</v>
      </c>
      <c r="G90" s="14">
        <v>62</v>
      </c>
      <c r="H90" s="10">
        <f t="shared" si="4"/>
        <v>0.31914893617021267</v>
      </c>
    </row>
    <row r="91" spans="1:8">
      <c r="A91" s="17">
        <v>6</v>
      </c>
      <c r="B91" s="9" t="s">
        <v>371</v>
      </c>
      <c r="C91" s="21" t="s">
        <v>372</v>
      </c>
      <c r="D91" s="17" t="s">
        <v>179</v>
      </c>
      <c r="E91" s="14">
        <v>84</v>
      </c>
      <c r="F91" s="14">
        <v>25</v>
      </c>
      <c r="G91" s="14">
        <v>61</v>
      </c>
      <c r="H91" s="10">
        <f t="shared" si="4"/>
        <v>1.44</v>
      </c>
    </row>
    <row r="92" spans="1:8">
      <c r="A92" s="17">
        <v>7</v>
      </c>
      <c r="B92" s="9" t="s">
        <v>273</v>
      </c>
      <c r="C92" s="9" t="s">
        <v>274</v>
      </c>
      <c r="D92" s="17" t="s">
        <v>182</v>
      </c>
      <c r="E92" s="14">
        <v>31</v>
      </c>
      <c r="F92" s="14">
        <v>39</v>
      </c>
      <c r="G92" s="14">
        <v>51</v>
      </c>
      <c r="H92" s="10">
        <f t="shared" si="4"/>
        <v>0.30769230769230771</v>
      </c>
    </row>
    <row r="93" spans="1:8">
      <c r="A93" s="17">
        <v>8</v>
      </c>
      <c r="B93" s="9" t="s">
        <v>429</v>
      </c>
      <c r="C93" s="9" t="s">
        <v>446</v>
      </c>
      <c r="D93" s="17" t="s">
        <v>179</v>
      </c>
      <c r="E93" s="14">
        <v>24</v>
      </c>
      <c r="F93" s="14">
        <v>20</v>
      </c>
      <c r="G93" s="14">
        <v>50</v>
      </c>
      <c r="H93" s="10">
        <f t="shared" si="4"/>
        <v>1.5</v>
      </c>
    </row>
    <row r="94" spans="1:8" ht="16.5" customHeight="1">
      <c r="A94" s="17">
        <v>9</v>
      </c>
      <c r="B94" s="9" t="s">
        <v>271</v>
      </c>
      <c r="C94" s="21" t="s">
        <v>272</v>
      </c>
      <c r="D94" s="17" t="s">
        <v>179</v>
      </c>
      <c r="E94" s="14">
        <v>38</v>
      </c>
      <c r="F94" s="14">
        <v>36</v>
      </c>
      <c r="G94" s="14">
        <v>39</v>
      </c>
      <c r="H94" s="10">
        <f t="shared" si="4"/>
        <v>8.3333333333333259E-2</v>
      </c>
    </row>
    <row r="95" spans="1:8">
      <c r="A95" s="18">
        <v>10</v>
      </c>
      <c r="B95" s="11" t="s">
        <v>430</v>
      </c>
      <c r="C95" s="11" t="s">
        <v>447</v>
      </c>
      <c r="D95" s="18" t="s">
        <v>189</v>
      </c>
      <c r="E95" s="15">
        <v>33</v>
      </c>
      <c r="F95" s="15">
        <v>26</v>
      </c>
      <c r="G95" s="15">
        <v>36</v>
      </c>
      <c r="H95" s="12">
        <f t="shared" si="4"/>
        <v>0.38461538461538458</v>
      </c>
    </row>
    <row r="96" spans="1:8">
      <c r="D96"/>
    </row>
    <row r="98" spans="1:8">
      <c r="D98" s="70"/>
    </row>
    <row r="99" spans="1:8">
      <c r="A99" s="80" t="s">
        <v>420</v>
      </c>
      <c r="B99" s="80"/>
      <c r="C99" s="80"/>
      <c r="D99" s="86"/>
      <c r="E99" s="80"/>
      <c r="F99" s="80"/>
      <c r="G99" s="80"/>
      <c r="H99" s="80"/>
    </row>
    <row r="100" spans="1:8">
      <c r="A100" s="80"/>
      <c r="B100" s="80"/>
      <c r="C100" s="80"/>
      <c r="D100" s="86"/>
      <c r="E100" s="80"/>
      <c r="F100" s="80"/>
      <c r="G100" s="80"/>
      <c r="H100" s="80"/>
    </row>
    <row r="101" spans="1:8" ht="16.5" customHeight="1">
      <c r="A101" s="190" t="s">
        <v>39</v>
      </c>
      <c r="B101" s="190" t="s">
        <v>33</v>
      </c>
      <c r="C101" s="190" t="s">
        <v>34</v>
      </c>
      <c r="D101" s="190" t="s">
        <v>36</v>
      </c>
      <c r="E101" s="187" t="s">
        <v>1</v>
      </c>
      <c r="F101" s="187"/>
      <c r="G101" s="187"/>
      <c r="H101" s="188" t="s">
        <v>408</v>
      </c>
    </row>
    <row r="102" spans="1:8">
      <c r="A102" s="187"/>
      <c r="B102" s="187"/>
      <c r="C102" s="187"/>
      <c r="D102" s="187"/>
      <c r="E102" s="116">
        <v>2020</v>
      </c>
      <c r="F102" s="116">
        <v>2021</v>
      </c>
      <c r="G102" s="116">
        <v>2022</v>
      </c>
      <c r="H102" s="189"/>
    </row>
    <row r="103" spans="1:8">
      <c r="A103" s="16">
        <v>1</v>
      </c>
      <c r="B103" s="7" t="s">
        <v>435</v>
      </c>
      <c r="C103" s="7" t="s">
        <v>448</v>
      </c>
      <c r="D103" s="16" t="s">
        <v>180</v>
      </c>
      <c r="E103" s="13">
        <v>56</v>
      </c>
      <c r="F103" s="13">
        <v>57</v>
      </c>
      <c r="G103" s="13">
        <v>44</v>
      </c>
      <c r="H103" s="8">
        <f>G103/F103-1</f>
        <v>-0.22807017543859653</v>
      </c>
    </row>
    <row r="104" spans="1:8">
      <c r="A104" s="17">
        <v>2</v>
      </c>
      <c r="B104" s="9" t="s">
        <v>57</v>
      </c>
      <c r="C104" s="9" t="s">
        <v>42</v>
      </c>
      <c r="D104" s="17" t="s">
        <v>180</v>
      </c>
      <c r="E104" s="14">
        <v>15</v>
      </c>
      <c r="F104" s="14">
        <v>28</v>
      </c>
      <c r="G104" s="14">
        <v>32</v>
      </c>
      <c r="H104" s="10">
        <f>G104/F104-1</f>
        <v>0.14285714285714279</v>
      </c>
    </row>
    <row r="105" spans="1:8">
      <c r="A105" s="17">
        <v>3</v>
      </c>
      <c r="B105" s="9" t="s">
        <v>53</v>
      </c>
      <c r="C105" s="9" t="s">
        <v>54</v>
      </c>
      <c r="D105" s="17" t="s">
        <v>179</v>
      </c>
      <c r="E105" s="14">
        <v>26</v>
      </c>
      <c r="F105" s="14">
        <v>31</v>
      </c>
      <c r="G105" s="14">
        <v>26</v>
      </c>
      <c r="H105" s="10">
        <f t="shared" ref="H105:H112" si="5">G105/F105-1</f>
        <v>-0.16129032258064513</v>
      </c>
    </row>
    <row r="106" spans="1:8">
      <c r="A106" s="17">
        <v>3</v>
      </c>
      <c r="B106" s="9" t="s">
        <v>436</v>
      </c>
      <c r="C106" s="9" t="s">
        <v>449</v>
      </c>
      <c r="D106" s="17" t="s">
        <v>182</v>
      </c>
      <c r="E106" s="14">
        <v>4</v>
      </c>
      <c r="F106" s="14">
        <v>8</v>
      </c>
      <c r="G106" s="14">
        <v>26</v>
      </c>
      <c r="H106" s="10">
        <f t="shared" si="5"/>
        <v>2.25</v>
      </c>
    </row>
    <row r="107" spans="1:8">
      <c r="A107" s="17">
        <v>3</v>
      </c>
      <c r="B107" s="9" t="s">
        <v>43</v>
      </c>
      <c r="C107" s="9" t="s">
        <v>44</v>
      </c>
      <c r="D107" s="17" t="s">
        <v>180</v>
      </c>
      <c r="E107" s="14">
        <v>24</v>
      </c>
      <c r="F107" s="14">
        <v>44</v>
      </c>
      <c r="G107" s="14">
        <v>26</v>
      </c>
      <c r="H107" s="10">
        <f t="shared" si="5"/>
        <v>-0.40909090909090906</v>
      </c>
    </row>
    <row r="108" spans="1:8">
      <c r="A108" s="17">
        <v>6</v>
      </c>
      <c r="B108" s="9" t="s">
        <v>211</v>
      </c>
      <c r="C108" s="21" t="s">
        <v>212</v>
      </c>
      <c r="D108" s="17" t="s">
        <v>179</v>
      </c>
      <c r="E108" s="14">
        <v>9</v>
      </c>
      <c r="F108" s="14">
        <v>17</v>
      </c>
      <c r="G108" s="14">
        <v>24</v>
      </c>
      <c r="H108" s="10">
        <f t="shared" si="5"/>
        <v>0.41176470588235303</v>
      </c>
    </row>
    <row r="109" spans="1:8">
      <c r="A109" s="17">
        <v>7</v>
      </c>
      <c r="B109" s="9" t="s">
        <v>437</v>
      </c>
      <c r="C109" s="9" t="s">
        <v>450</v>
      </c>
      <c r="D109" s="17" t="s">
        <v>189</v>
      </c>
      <c r="E109" s="14">
        <v>18</v>
      </c>
      <c r="F109" s="14">
        <v>31</v>
      </c>
      <c r="G109" s="14">
        <v>23</v>
      </c>
      <c r="H109" s="10">
        <f t="shared" si="5"/>
        <v>-0.25806451612903225</v>
      </c>
    </row>
    <row r="110" spans="1:8">
      <c r="A110" s="17">
        <v>8</v>
      </c>
      <c r="B110" s="9" t="s">
        <v>40</v>
      </c>
      <c r="C110" s="9" t="s">
        <v>41</v>
      </c>
      <c r="D110" s="17" t="s">
        <v>179</v>
      </c>
      <c r="E110" s="14">
        <v>25</v>
      </c>
      <c r="F110" s="14">
        <v>29</v>
      </c>
      <c r="G110" s="14">
        <v>22</v>
      </c>
      <c r="H110" s="10">
        <f t="shared" si="5"/>
        <v>-0.24137931034482762</v>
      </c>
    </row>
    <row r="111" spans="1:8">
      <c r="A111" s="17">
        <v>8</v>
      </c>
      <c r="B111" s="9" t="s">
        <v>438</v>
      </c>
      <c r="C111" s="21" t="s">
        <v>451</v>
      </c>
      <c r="D111" s="17" t="s">
        <v>179</v>
      </c>
      <c r="E111" s="14">
        <v>26</v>
      </c>
      <c r="F111" s="14">
        <v>13</v>
      </c>
      <c r="G111" s="14">
        <v>22</v>
      </c>
      <c r="H111" s="10">
        <f t="shared" si="5"/>
        <v>0.69230769230769229</v>
      </c>
    </row>
    <row r="112" spans="1:8">
      <c r="A112" s="18">
        <v>10</v>
      </c>
      <c r="B112" s="11" t="s">
        <v>439</v>
      </c>
      <c r="C112" s="11" t="s">
        <v>452</v>
      </c>
      <c r="D112" s="18" t="s">
        <v>179</v>
      </c>
      <c r="E112" s="15">
        <v>15</v>
      </c>
      <c r="F112" s="15">
        <v>20</v>
      </c>
      <c r="G112" s="15">
        <v>21</v>
      </c>
      <c r="H112" s="12">
        <f t="shared" si="5"/>
        <v>5.0000000000000044E-2</v>
      </c>
    </row>
    <row r="113" spans="1:12">
      <c r="D113"/>
    </row>
    <row r="114" spans="1:12" s="111" customFormat="1" ht="16.5" customHeight="1">
      <c r="A114" s="111" t="s">
        <v>37</v>
      </c>
      <c r="D114" s="113"/>
      <c r="L114"/>
    </row>
    <row r="115" spans="1:12" s="111" customFormat="1" ht="16.5" customHeight="1">
      <c r="A115" s="111" t="s">
        <v>38</v>
      </c>
      <c r="D115" s="113"/>
      <c r="L115"/>
    </row>
    <row r="116" spans="1:12" s="111" customFormat="1" ht="16.5" customHeight="1">
      <c r="A116" s="111" t="s">
        <v>355</v>
      </c>
      <c r="D116" s="113"/>
      <c r="L116"/>
    </row>
    <row r="117" spans="1:12">
      <c r="B117" s="23"/>
    </row>
    <row r="118" spans="1:12">
      <c r="B118" s="23"/>
    </row>
  </sheetData>
  <sortState ref="J58:S69">
    <sortCondition descending="1" ref="S58:S69"/>
    <sortCondition ref="K58:K69"/>
  </sortState>
  <mergeCells count="36">
    <mergeCell ref="H101:H102"/>
    <mergeCell ref="A101:A102"/>
    <mergeCell ref="B101:B102"/>
    <mergeCell ref="C101:C102"/>
    <mergeCell ref="D101:D102"/>
    <mergeCell ref="E101:G101"/>
    <mergeCell ref="B5:B6"/>
    <mergeCell ref="E5:G5"/>
    <mergeCell ref="B23:B24"/>
    <mergeCell ref="E23:G23"/>
    <mergeCell ref="C5:C6"/>
    <mergeCell ref="D5:D6"/>
    <mergeCell ref="C23:C24"/>
    <mergeCell ref="D23:D24"/>
    <mergeCell ref="B84:B85"/>
    <mergeCell ref="E84:G84"/>
    <mergeCell ref="C84:C85"/>
    <mergeCell ref="D84:D85"/>
    <mergeCell ref="B45:B46"/>
    <mergeCell ref="E45:G45"/>
    <mergeCell ref="B64:B65"/>
    <mergeCell ref="E64:G64"/>
    <mergeCell ref="C45:C46"/>
    <mergeCell ref="D45:D46"/>
    <mergeCell ref="C64:C65"/>
    <mergeCell ref="D64:D65"/>
    <mergeCell ref="H45:H46"/>
    <mergeCell ref="H23:H24"/>
    <mergeCell ref="H5:H6"/>
    <mergeCell ref="H84:H85"/>
    <mergeCell ref="H64:H65"/>
    <mergeCell ref="A5:A6"/>
    <mergeCell ref="A23:A24"/>
    <mergeCell ref="A45:A46"/>
    <mergeCell ref="A64:A65"/>
    <mergeCell ref="A84:A85"/>
  </mergeCells>
  <phoneticPr fontId="2" type="noConversion"/>
  <pageMargins left="0.70866141732283472" right="0.70866141732283472" top="0.74803149606299213" bottom="0.55118110236220474" header="0.31496062992125984" footer="0.31496062992125984"/>
  <pageSetup paperSize="9" scale="75" fitToHeight="0" orientation="landscape" horizontalDpi="4294967295" verticalDpi="4294967295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3"/>
  <sheetViews>
    <sheetView workbookViewId="0"/>
  </sheetViews>
  <sheetFormatPr defaultRowHeight="16.5"/>
  <cols>
    <col min="1" max="1" width="15.625" customWidth="1"/>
    <col min="2" max="4" width="20.625" customWidth="1"/>
    <col min="5" max="13" width="10.625" customWidth="1"/>
  </cols>
  <sheetData>
    <row r="1" spans="1:5" ht="20.100000000000001" customHeight="1">
      <c r="A1" s="80" t="s">
        <v>520</v>
      </c>
      <c r="B1" s="80"/>
      <c r="C1" s="80"/>
      <c r="D1" s="80"/>
      <c r="E1" s="80"/>
    </row>
    <row r="2" spans="1:5" ht="20.100000000000001" customHeight="1">
      <c r="A2" s="80"/>
      <c r="B2" s="80"/>
      <c r="C2" s="80"/>
      <c r="D2" s="80"/>
      <c r="E2" s="80"/>
    </row>
    <row r="3" spans="1:5" ht="20.100000000000001" customHeight="1">
      <c r="A3" s="80"/>
      <c r="B3" s="80"/>
      <c r="C3" s="80"/>
      <c r="D3" s="80"/>
      <c r="E3" s="80"/>
    </row>
    <row r="4" spans="1:5" ht="20.100000000000001" customHeight="1">
      <c r="A4" s="136" t="s">
        <v>467</v>
      </c>
      <c r="B4" s="193" t="s">
        <v>505</v>
      </c>
      <c r="C4" s="193"/>
      <c r="D4" s="193"/>
      <c r="E4" s="85" t="s">
        <v>186</v>
      </c>
    </row>
    <row r="5" spans="1:5" ht="20.100000000000001" customHeight="1">
      <c r="A5" s="215" t="s">
        <v>468</v>
      </c>
      <c r="B5" s="44" t="s">
        <v>118</v>
      </c>
      <c r="C5" s="44" t="s">
        <v>114</v>
      </c>
      <c r="D5" s="132" t="s">
        <v>121</v>
      </c>
      <c r="E5" s="198">
        <f>SUM(B5:D6)</f>
        <v>0.8919999999999999</v>
      </c>
    </row>
    <row r="6" spans="1:5" ht="20.100000000000001" customHeight="1" thickBot="1">
      <c r="A6" s="216"/>
      <c r="B6" s="45">
        <v>0.73099999999999998</v>
      </c>
      <c r="C6" s="45">
        <v>9.5000000000000001E-2</v>
      </c>
      <c r="D6" s="137">
        <v>6.6000000000000003E-2</v>
      </c>
      <c r="E6" s="217"/>
    </row>
    <row r="7" spans="1:5" ht="20.100000000000001" customHeight="1">
      <c r="A7" s="218" t="s">
        <v>469</v>
      </c>
      <c r="B7" s="138" t="s">
        <v>118</v>
      </c>
      <c r="C7" s="138" t="s">
        <v>146</v>
      </c>
      <c r="D7" s="139" t="s">
        <v>104</v>
      </c>
      <c r="E7" s="220">
        <f>SUM(B7:D8)</f>
        <v>0.70399999999999996</v>
      </c>
    </row>
    <row r="8" spans="1:5" ht="20.100000000000001" customHeight="1" thickBot="1">
      <c r="A8" s="219"/>
      <c r="B8" s="140">
        <v>0.372</v>
      </c>
      <c r="C8" s="140">
        <v>0.249</v>
      </c>
      <c r="D8" s="141">
        <v>8.3000000000000004E-2</v>
      </c>
      <c r="E8" s="221"/>
    </row>
    <row r="9" spans="1:5" ht="20.100000000000001" customHeight="1">
      <c r="A9" s="218" t="s">
        <v>412</v>
      </c>
      <c r="B9" s="142" t="s">
        <v>110</v>
      </c>
      <c r="C9" s="142" t="s">
        <v>106</v>
      </c>
      <c r="D9" s="44" t="s">
        <v>114</v>
      </c>
      <c r="E9" s="220">
        <f>SUM(B9:D10)</f>
        <v>0.79300000000000004</v>
      </c>
    </row>
    <row r="10" spans="1:5" ht="20.100000000000001" customHeight="1" thickBot="1">
      <c r="A10" s="219"/>
      <c r="B10" s="143">
        <v>0.53300000000000003</v>
      </c>
      <c r="C10" s="143">
        <v>0.13800000000000001</v>
      </c>
      <c r="D10" s="143">
        <v>0.122</v>
      </c>
      <c r="E10" s="221"/>
    </row>
    <row r="11" spans="1:5" ht="20.100000000000001" customHeight="1">
      <c r="A11" s="218" t="s">
        <v>228</v>
      </c>
      <c r="B11" s="138" t="s">
        <v>118</v>
      </c>
      <c r="C11" s="138" t="s">
        <v>114</v>
      </c>
      <c r="D11" s="138" t="s">
        <v>110</v>
      </c>
      <c r="E11" s="220">
        <f>SUM(B11:D12)</f>
        <v>0.80900000000000005</v>
      </c>
    </row>
    <row r="12" spans="1:5" ht="20.100000000000001" customHeight="1" thickBot="1">
      <c r="A12" s="219"/>
      <c r="B12" s="140">
        <v>0.40300000000000002</v>
      </c>
      <c r="C12" s="140">
        <v>0.28599999999999998</v>
      </c>
      <c r="D12" s="140">
        <v>0.12</v>
      </c>
      <c r="E12" s="221"/>
    </row>
    <row r="13" spans="1:5" ht="20.100000000000001" customHeight="1">
      <c r="A13" s="218" t="s">
        <v>470</v>
      </c>
      <c r="B13" s="142" t="s">
        <v>118</v>
      </c>
      <c r="C13" s="142" t="s">
        <v>146</v>
      </c>
      <c r="D13" s="142" t="s">
        <v>150</v>
      </c>
      <c r="E13" s="220">
        <f>SUM(B13:D14)</f>
        <v>0.80600000000000005</v>
      </c>
    </row>
    <row r="14" spans="1:5" ht="20.100000000000001" customHeight="1" thickBot="1">
      <c r="A14" s="219"/>
      <c r="B14" s="143">
        <v>0.64400000000000002</v>
      </c>
      <c r="C14" s="143">
        <v>9.9000000000000005E-2</v>
      </c>
      <c r="D14" s="143">
        <v>6.3E-2</v>
      </c>
      <c r="E14" s="221"/>
    </row>
    <row r="15" spans="1:5" ht="20.100000000000001" customHeight="1">
      <c r="A15" s="218" t="s">
        <v>471</v>
      </c>
      <c r="B15" s="138" t="s">
        <v>106</v>
      </c>
      <c r="C15" s="138" t="s">
        <v>121</v>
      </c>
      <c r="D15" s="138" t="s">
        <v>118</v>
      </c>
      <c r="E15" s="220">
        <f>SUM(B15:D16)</f>
        <v>0.75800000000000012</v>
      </c>
    </row>
    <row r="16" spans="1:5" ht="20.100000000000001" customHeight="1" thickBot="1">
      <c r="A16" s="219"/>
      <c r="B16" s="140">
        <v>0.33500000000000002</v>
      </c>
      <c r="C16" s="140">
        <v>0.253</v>
      </c>
      <c r="D16" s="140">
        <v>0.17</v>
      </c>
      <c r="E16" s="221"/>
    </row>
    <row r="17" spans="1:5" ht="20.100000000000001" customHeight="1">
      <c r="A17" s="218" t="s">
        <v>472</v>
      </c>
      <c r="B17" s="142" t="s">
        <v>142</v>
      </c>
      <c r="C17" s="142" t="s">
        <v>146</v>
      </c>
      <c r="D17" s="142" t="s">
        <v>121</v>
      </c>
      <c r="E17" s="220">
        <f>SUM(B17:D18)</f>
        <v>0.621</v>
      </c>
    </row>
    <row r="18" spans="1:5" ht="20.100000000000001" customHeight="1" thickBot="1">
      <c r="A18" s="219"/>
      <c r="B18" s="143">
        <v>0.24099999999999999</v>
      </c>
      <c r="C18" s="143">
        <v>0.19500000000000001</v>
      </c>
      <c r="D18" s="143">
        <v>0.185</v>
      </c>
      <c r="E18" s="221"/>
    </row>
    <row r="19" spans="1:5" ht="20.100000000000001" customHeight="1">
      <c r="A19" s="218" t="s">
        <v>473</v>
      </c>
      <c r="B19" s="138" t="s">
        <v>118</v>
      </c>
      <c r="C19" s="138" t="s">
        <v>114</v>
      </c>
      <c r="D19" s="138" t="s">
        <v>106</v>
      </c>
      <c r="E19" s="220">
        <f>SUM(B19:D20)</f>
        <v>0.93700000000000006</v>
      </c>
    </row>
    <row r="20" spans="1:5" ht="20.100000000000001" customHeight="1" thickBot="1">
      <c r="A20" s="219"/>
      <c r="B20" s="140">
        <v>0.52800000000000002</v>
      </c>
      <c r="C20" s="140">
        <v>0.38100000000000001</v>
      </c>
      <c r="D20" s="140">
        <v>2.8000000000000001E-2</v>
      </c>
      <c r="E20" s="221"/>
    </row>
    <row r="21" spans="1:5" ht="20.100000000000001" customHeight="1">
      <c r="A21" s="218" t="s">
        <v>474</v>
      </c>
      <c r="B21" s="142" t="s">
        <v>110</v>
      </c>
      <c r="C21" s="142" t="s">
        <v>106</v>
      </c>
      <c r="D21" s="142" t="s">
        <v>118</v>
      </c>
      <c r="E21" s="220">
        <f>SUM(B21:D22)</f>
        <v>0.66199999999999992</v>
      </c>
    </row>
    <row r="22" spans="1:5" ht="20.100000000000001" customHeight="1" thickBot="1">
      <c r="A22" s="219"/>
      <c r="B22" s="143">
        <v>0.36299999999999999</v>
      </c>
      <c r="C22" s="143">
        <v>0.20799999999999999</v>
      </c>
      <c r="D22" s="143">
        <v>9.0999999999999998E-2</v>
      </c>
      <c r="E22" s="221"/>
    </row>
    <row r="23" spans="1:5" ht="20.100000000000001" customHeight="1">
      <c r="A23" s="216" t="s">
        <v>475</v>
      </c>
      <c r="B23" s="144" t="s">
        <v>118</v>
      </c>
      <c r="C23" s="144" t="s">
        <v>114</v>
      </c>
      <c r="D23" s="144" t="s">
        <v>123</v>
      </c>
      <c r="E23" s="223">
        <f>SUM(B23:D24)</f>
        <v>0.92300000000000004</v>
      </c>
    </row>
    <row r="24" spans="1:5" ht="20.100000000000001" customHeight="1">
      <c r="A24" s="222"/>
      <c r="B24" s="43">
        <v>0.80600000000000005</v>
      </c>
      <c r="C24" s="43">
        <v>6.7000000000000004E-2</v>
      </c>
      <c r="D24" s="43">
        <v>0.05</v>
      </c>
      <c r="E24" s="196"/>
    </row>
    <row r="25" spans="1:5">
      <c r="A25" s="111" t="s">
        <v>476</v>
      </c>
    </row>
    <row r="26" spans="1:5">
      <c r="A26" s="112" t="s">
        <v>477</v>
      </c>
    </row>
    <row r="27" spans="1:5">
      <c r="A27" s="186" t="s">
        <v>506</v>
      </c>
      <c r="B27" s="186"/>
      <c r="C27" s="186"/>
      <c r="D27" s="186"/>
      <c r="E27" s="186"/>
    </row>
    <row r="28" spans="1:5">
      <c r="A28" s="186"/>
      <c r="B28" s="186"/>
      <c r="C28" s="186"/>
      <c r="D28" s="186"/>
      <c r="E28" s="186"/>
    </row>
    <row r="29" spans="1:5">
      <c r="A29" s="112" t="s">
        <v>478</v>
      </c>
    </row>
    <row r="43" ht="16.5" customHeight="1"/>
  </sheetData>
  <mergeCells count="22">
    <mergeCell ref="A27:E28"/>
    <mergeCell ref="A15:A16"/>
    <mergeCell ref="E15:E16"/>
    <mergeCell ref="A17:A18"/>
    <mergeCell ref="E17:E18"/>
    <mergeCell ref="A19:A20"/>
    <mergeCell ref="E19:E20"/>
    <mergeCell ref="A21:A22"/>
    <mergeCell ref="E21:E22"/>
    <mergeCell ref="A23:A24"/>
    <mergeCell ref="E23:E24"/>
    <mergeCell ref="A9:A10"/>
    <mergeCell ref="E9:E10"/>
    <mergeCell ref="A11:A12"/>
    <mergeCell ref="E11:E12"/>
    <mergeCell ref="A13:A14"/>
    <mergeCell ref="E13:E14"/>
    <mergeCell ref="B4:D4"/>
    <mergeCell ref="A5:A6"/>
    <mergeCell ref="E5:E6"/>
    <mergeCell ref="A7:A8"/>
    <mergeCell ref="E7:E8"/>
  </mergeCells>
  <phoneticPr fontId="2" type="noConversion"/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2"/>
  <sheetViews>
    <sheetView workbookViewId="0"/>
  </sheetViews>
  <sheetFormatPr defaultRowHeight="16.5"/>
  <cols>
    <col min="1" max="1" width="7.875" customWidth="1"/>
    <col min="2" max="2" width="9.875" customWidth="1"/>
    <col min="3" max="3" width="18.375" bestFit="1" customWidth="1"/>
    <col min="4" max="13" width="10.625" customWidth="1"/>
  </cols>
  <sheetData>
    <row r="1" spans="1:13">
      <c r="A1" s="80" t="s">
        <v>515</v>
      </c>
    </row>
    <row r="3" spans="1:13" ht="39.950000000000003" customHeight="1">
      <c r="A3" s="116" t="s">
        <v>99</v>
      </c>
      <c r="B3" s="116" t="s">
        <v>100</v>
      </c>
      <c r="C3" s="116" t="s">
        <v>101</v>
      </c>
      <c r="D3" s="117" t="s">
        <v>290</v>
      </c>
      <c r="E3" s="117" t="s">
        <v>228</v>
      </c>
      <c r="F3" s="117" t="s">
        <v>412</v>
      </c>
      <c r="G3" s="117" t="s">
        <v>227</v>
      </c>
      <c r="H3" s="117" t="s">
        <v>415</v>
      </c>
      <c r="I3" s="117" t="s">
        <v>291</v>
      </c>
      <c r="J3" s="117" t="s">
        <v>292</v>
      </c>
      <c r="K3" s="117" t="s">
        <v>416</v>
      </c>
      <c r="L3" s="117" t="s">
        <v>294</v>
      </c>
      <c r="M3" s="117" t="s">
        <v>417</v>
      </c>
    </row>
    <row r="4" spans="1:13" ht="20.100000000000001" customHeight="1">
      <c r="A4" s="25" t="s">
        <v>102</v>
      </c>
      <c r="B4" s="25" t="s">
        <v>103</v>
      </c>
      <c r="C4" s="25" t="s">
        <v>104</v>
      </c>
      <c r="D4" s="169">
        <v>2.5000000000000001E-2</v>
      </c>
      <c r="E4" s="169">
        <v>3.9E-2</v>
      </c>
      <c r="F4" s="169">
        <v>4.0000000000000001E-3</v>
      </c>
      <c r="G4" s="169">
        <v>0.18</v>
      </c>
      <c r="H4" s="169">
        <v>5.0000000000000001E-3</v>
      </c>
      <c r="I4" s="169">
        <v>3.1E-2</v>
      </c>
      <c r="J4" s="169">
        <v>7.0000000000000001E-3</v>
      </c>
      <c r="K4" s="169">
        <v>2.1000000000000001E-2</v>
      </c>
      <c r="L4" s="169">
        <v>4.2000000000000003E-2</v>
      </c>
      <c r="M4" s="169">
        <v>0.29499999999999998</v>
      </c>
    </row>
    <row r="5" spans="1:13" ht="20.100000000000001" customHeight="1">
      <c r="A5" s="26" t="s">
        <v>105</v>
      </c>
      <c r="B5" s="26" t="s">
        <v>103</v>
      </c>
      <c r="C5" s="26" t="s">
        <v>106</v>
      </c>
      <c r="D5" s="170">
        <v>5.8000000000000003E-2</v>
      </c>
      <c r="E5" s="170">
        <v>0.13</v>
      </c>
      <c r="F5" s="170">
        <v>3.5000000000000003E-2</v>
      </c>
      <c r="G5" s="170">
        <v>3.5999999999999997E-2</v>
      </c>
      <c r="H5" s="170">
        <v>1.4999999999999999E-2</v>
      </c>
      <c r="I5" s="170">
        <v>0.124</v>
      </c>
      <c r="J5" s="170">
        <v>0.25600000000000001</v>
      </c>
      <c r="K5" s="170">
        <v>3.4000000000000002E-2</v>
      </c>
      <c r="L5" s="170">
        <v>6.2E-2</v>
      </c>
      <c r="M5" s="170">
        <v>7.3999999999999996E-2</v>
      </c>
    </row>
    <row r="6" spans="1:13" ht="20.100000000000001" customHeight="1">
      <c r="A6" s="26" t="s">
        <v>107</v>
      </c>
      <c r="B6" s="26" t="s">
        <v>103</v>
      </c>
      <c r="C6" s="26" t="s">
        <v>108</v>
      </c>
      <c r="D6" s="170">
        <v>9.4E-2</v>
      </c>
      <c r="E6" s="170">
        <v>0.123</v>
      </c>
      <c r="F6" s="170">
        <v>0.115</v>
      </c>
      <c r="G6" s="170">
        <v>3.6999999999999998E-2</v>
      </c>
      <c r="H6" s="170">
        <v>0.13400000000000001</v>
      </c>
      <c r="I6" s="170">
        <v>8.1000000000000003E-2</v>
      </c>
      <c r="J6" s="170">
        <v>0.02</v>
      </c>
      <c r="K6" s="170">
        <v>0.125</v>
      </c>
      <c r="L6" s="170">
        <v>8.5000000000000006E-2</v>
      </c>
      <c r="M6" s="170">
        <v>1.4E-2</v>
      </c>
    </row>
    <row r="7" spans="1:13" ht="20.100000000000001" customHeight="1">
      <c r="A7" s="26" t="s">
        <v>109</v>
      </c>
      <c r="B7" s="26" t="s">
        <v>103</v>
      </c>
      <c r="C7" s="26" t="s">
        <v>110</v>
      </c>
      <c r="D7" s="170">
        <v>0.434</v>
      </c>
      <c r="E7" s="170">
        <v>0.26900000000000002</v>
      </c>
      <c r="F7" s="170">
        <v>0.67400000000000004</v>
      </c>
      <c r="G7" s="170">
        <v>4.1000000000000002E-2</v>
      </c>
      <c r="H7" s="170">
        <v>0.70399999999999996</v>
      </c>
      <c r="I7" s="170">
        <v>0.56000000000000005</v>
      </c>
      <c r="J7" s="170">
        <v>1.9E-2</v>
      </c>
      <c r="K7" s="170">
        <v>0.2</v>
      </c>
      <c r="L7" s="170">
        <v>0.42499999999999999</v>
      </c>
      <c r="M7" s="170">
        <v>1.4E-2</v>
      </c>
    </row>
    <row r="8" spans="1:13" ht="20.100000000000001" customHeight="1">
      <c r="A8" s="26" t="s">
        <v>111</v>
      </c>
      <c r="B8" s="26" t="s">
        <v>103</v>
      </c>
      <c r="C8" s="26" t="s">
        <v>112</v>
      </c>
      <c r="D8" s="170">
        <v>1.4999999999999999E-2</v>
      </c>
      <c r="E8" s="170">
        <v>5.0000000000000001E-3</v>
      </c>
      <c r="F8" s="170">
        <v>1.7000000000000001E-2</v>
      </c>
      <c r="G8" s="170">
        <v>1.9E-2</v>
      </c>
      <c r="H8" s="170">
        <v>8.9999999999999993E-3</v>
      </c>
      <c r="I8" s="170">
        <v>2E-3</v>
      </c>
      <c r="J8" s="170">
        <v>3.0000000000000001E-3</v>
      </c>
      <c r="K8" s="170">
        <v>8.9999999999999993E-3</v>
      </c>
      <c r="L8" s="170">
        <v>4.0000000000000001E-3</v>
      </c>
      <c r="M8" s="170">
        <v>4.0000000000000001E-3</v>
      </c>
    </row>
    <row r="9" spans="1:13" ht="20.100000000000001" customHeight="1">
      <c r="A9" s="26" t="s">
        <v>113</v>
      </c>
      <c r="B9" s="26" t="s">
        <v>103</v>
      </c>
      <c r="C9" s="26" t="s">
        <v>114</v>
      </c>
      <c r="D9" s="170">
        <v>0.23599999999999999</v>
      </c>
      <c r="E9" s="170">
        <v>0.24</v>
      </c>
      <c r="F9" s="170">
        <v>7.0000000000000007E-2</v>
      </c>
      <c r="G9" s="170">
        <v>9.1999999999999998E-2</v>
      </c>
      <c r="H9" s="170">
        <v>8.8999999999999996E-2</v>
      </c>
      <c r="I9" s="170">
        <v>0.13700000000000001</v>
      </c>
      <c r="J9" s="170">
        <v>0.16300000000000001</v>
      </c>
      <c r="K9" s="170">
        <v>0.28599999999999998</v>
      </c>
      <c r="L9" s="170">
        <v>5.7000000000000002E-2</v>
      </c>
      <c r="M9" s="170">
        <v>6.8000000000000005E-2</v>
      </c>
    </row>
    <row r="10" spans="1:13" ht="20.100000000000001" customHeight="1">
      <c r="A10" s="26" t="s">
        <v>115</v>
      </c>
      <c r="B10" s="26" t="s">
        <v>103</v>
      </c>
      <c r="C10" s="26" t="s">
        <v>116</v>
      </c>
      <c r="D10" s="170">
        <v>4.0000000000000001E-3</v>
      </c>
      <c r="E10" s="170">
        <v>1.0999999999999999E-2</v>
      </c>
      <c r="F10" s="170">
        <v>1E-3</v>
      </c>
      <c r="G10" s="170">
        <v>2.1999999999999999E-2</v>
      </c>
      <c r="H10" s="170">
        <v>7.0000000000000001E-3</v>
      </c>
      <c r="I10" s="170">
        <v>2E-3</v>
      </c>
      <c r="J10" s="170">
        <v>5.0000000000000001E-3</v>
      </c>
      <c r="K10" s="170">
        <v>4.8000000000000001E-2</v>
      </c>
      <c r="L10" s="170">
        <v>3.0000000000000001E-3</v>
      </c>
      <c r="M10" s="170">
        <v>3.5000000000000003E-2</v>
      </c>
    </row>
    <row r="11" spans="1:13" ht="20.100000000000001" customHeight="1">
      <c r="A11" s="30" t="s">
        <v>117</v>
      </c>
      <c r="B11" s="30" t="s">
        <v>103</v>
      </c>
      <c r="C11" s="30" t="s">
        <v>118</v>
      </c>
      <c r="D11" s="171">
        <v>3.2000000000000001E-2</v>
      </c>
      <c r="E11" s="171">
        <v>1.2E-2</v>
      </c>
      <c r="F11" s="171">
        <v>2.1999999999999999E-2</v>
      </c>
      <c r="G11" s="171">
        <v>5.1999999999999998E-2</v>
      </c>
      <c r="H11" s="171">
        <v>1E-3</v>
      </c>
      <c r="I11" s="171">
        <v>6.0000000000000001E-3</v>
      </c>
      <c r="J11" s="171">
        <v>0.35599999999999998</v>
      </c>
      <c r="K11" s="171">
        <v>1.7000000000000001E-2</v>
      </c>
      <c r="L11" s="171">
        <v>0.03</v>
      </c>
      <c r="M11" s="171">
        <v>3.6999999999999998E-2</v>
      </c>
    </row>
    <row r="12" spans="1:13" ht="20.100000000000001" customHeight="1">
      <c r="A12" s="25" t="s">
        <v>119</v>
      </c>
      <c r="B12" s="25" t="s">
        <v>120</v>
      </c>
      <c r="C12" s="25" t="s">
        <v>121</v>
      </c>
      <c r="D12" s="169">
        <v>2.7E-2</v>
      </c>
      <c r="E12" s="169">
        <v>2.5999999999999999E-2</v>
      </c>
      <c r="F12" s="169">
        <v>2E-3</v>
      </c>
      <c r="G12" s="169">
        <v>2.5000000000000001E-2</v>
      </c>
      <c r="H12" s="169">
        <v>5.0000000000000001E-3</v>
      </c>
      <c r="I12" s="169">
        <v>2.4E-2</v>
      </c>
      <c r="J12" s="169">
        <v>0.12</v>
      </c>
      <c r="K12" s="169">
        <v>8.2000000000000003E-2</v>
      </c>
      <c r="L12" s="169">
        <v>1.2E-2</v>
      </c>
      <c r="M12" s="169">
        <v>3.3000000000000002E-2</v>
      </c>
    </row>
    <row r="13" spans="1:13" ht="20.100000000000001" customHeight="1">
      <c r="A13" s="26" t="s">
        <v>122</v>
      </c>
      <c r="B13" s="26" t="s">
        <v>120</v>
      </c>
      <c r="C13" s="26" t="s">
        <v>123</v>
      </c>
      <c r="D13" s="170">
        <v>0.03</v>
      </c>
      <c r="E13" s="170">
        <v>2.5000000000000001E-2</v>
      </c>
      <c r="F13" s="170">
        <v>5.3999999999999999E-2</v>
      </c>
      <c r="G13" s="170">
        <v>7.6999999999999999E-2</v>
      </c>
      <c r="H13" s="170">
        <v>1.9E-2</v>
      </c>
      <c r="I13" s="170">
        <v>1.7000000000000001E-2</v>
      </c>
      <c r="J13" s="170">
        <v>1.2999999999999999E-2</v>
      </c>
      <c r="K13" s="170">
        <v>7.1999999999999995E-2</v>
      </c>
      <c r="L13" s="170">
        <v>1.2E-2</v>
      </c>
      <c r="M13" s="170">
        <v>0.08</v>
      </c>
    </row>
    <row r="14" spans="1:13" ht="20.100000000000001" customHeight="1">
      <c r="A14" s="26" t="s">
        <v>124</v>
      </c>
      <c r="B14" s="26" t="s">
        <v>120</v>
      </c>
      <c r="C14" s="26" t="s">
        <v>125</v>
      </c>
      <c r="D14" s="170">
        <v>0</v>
      </c>
      <c r="E14" s="170">
        <v>0</v>
      </c>
      <c r="F14" s="170">
        <v>0</v>
      </c>
      <c r="G14" s="170">
        <v>0</v>
      </c>
      <c r="H14" s="170">
        <v>0</v>
      </c>
      <c r="I14" s="170">
        <v>0</v>
      </c>
      <c r="J14" s="170">
        <v>1E-3</v>
      </c>
      <c r="K14" s="170">
        <v>1E-3</v>
      </c>
      <c r="L14" s="170">
        <v>0</v>
      </c>
      <c r="M14" s="170">
        <v>1E-3</v>
      </c>
    </row>
    <row r="15" spans="1:13" ht="20.100000000000001" customHeight="1">
      <c r="A15" s="26" t="s">
        <v>126</v>
      </c>
      <c r="B15" s="26" t="s">
        <v>120</v>
      </c>
      <c r="C15" s="26" t="s">
        <v>127</v>
      </c>
      <c r="D15" s="170">
        <v>1.0999999999999999E-2</v>
      </c>
      <c r="E15" s="170">
        <v>5.0000000000000001E-3</v>
      </c>
      <c r="F15" s="170">
        <v>4.0000000000000001E-3</v>
      </c>
      <c r="G15" s="170">
        <v>6.2E-2</v>
      </c>
      <c r="H15" s="170">
        <v>6.0000000000000001E-3</v>
      </c>
      <c r="I15" s="170">
        <v>3.0000000000000001E-3</v>
      </c>
      <c r="J15" s="170">
        <v>3.0000000000000001E-3</v>
      </c>
      <c r="K15" s="170">
        <v>2.9000000000000001E-2</v>
      </c>
      <c r="L15" s="170">
        <v>4.0000000000000001E-3</v>
      </c>
      <c r="M15" s="170">
        <v>2.8000000000000001E-2</v>
      </c>
    </row>
    <row r="16" spans="1:13" ht="20.100000000000001" customHeight="1">
      <c r="A16" s="28" t="s">
        <v>128</v>
      </c>
      <c r="B16" s="28" t="s">
        <v>120</v>
      </c>
      <c r="C16" s="28" t="s">
        <v>129</v>
      </c>
      <c r="D16" s="172">
        <v>8.9999999999999993E-3</v>
      </c>
      <c r="E16" s="172">
        <v>1.9E-2</v>
      </c>
      <c r="F16" s="172">
        <v>2E-3</v>
      </c>
      <c r="G16" s="172">
        <v>8.0000000000000002E-3</v>
      </c>
      <c r="H16" s="172">
        <v>0</v>
      </c>
      <c r="I16" s="172">
        <v>5.0000000000000001E-3</v>
      </c>
      <c r="J16" s="172">
        <v>7.0000000000000001E-3</v>
      </c>
      <c r="K16" s="172">
        <v>3.5000000000000003E-2</v>
      </c>
      <c r="L16" s="172">
        <v>7.0000000000000001E-3</v>
      </c>
      <c r="M16" s="172">
        <v>3.1E-2</v>
      </c>
    </row>
    <row r="17" spans="1:13" ht="20.100000000000001" customHeight="1">
      <c r="A17" s="32" t="s">
        <v>130</v>
      </c>
      <c r="B17" s="32" t="s">
        <v>131</v>
      </c>
      <c r="C17" s="32" t="s">
        <v>132</v>
      </c>
      <c r="D17" s="173">
        <v>0</v>
      </c>
      <c r="E17" s="173">
        <v>0</v>
      </c>
      <c r="F17" s="173">
        <v>0</v>
      </c>
      <c r="G17" s="173">
        <v>0</v>
      </c>
      <c r="H17" s="173">
        <v>0</v>
      </c>
      <c r="I17" s="173">
        <v>0</v>
      </c>
      <c r="J17" s="173">
        <v>2E-3</v>
      </c>
      <c r="K17" s="173">
        <v>0</v>
      </c>
      <c r="L17" s="173">
        <v>0</v>
      </c>
      <c r="M17" s="173">
        <v>3.0000000000000001E-3</v>
      </c>
    </row>
    <row r="18" spans="1:13" ht="20.100000000000001" customHeight="1">
      <c r="A18" s="26" t="s">
        <v>133</v>
      </c>
      <c r="B18" s="26" t="s">
        <v>131</v>
      </c>
      <c r="C18" s="26" t="s">
        <v>134</v>
      </c>
      <c r="D18" s="170">
        <v>0</v>
      </c>
      <c r="E18" s="170">
        <v>0</v>
      </c>
      <c r="F18" s="170">
        <v>0</v>
      </c>
      <c r="G18" s="170">
        <v>0</v>
      </c>
      <c r="H18" s="170">
        <v>0</v>
      </c>
      <c r="I18" s="170">
        <v>0</v>
      </c>
      <c r="J18" s="170">
        <v>4.0000000000000001E-3</v>
      </c>
      <c r="K18" s="170">
        <v>3.0000000000000001E-3</v>
      </c>
      <c r="L18" s="170">
        <v>1E-3</v>
      </c>
      <c r="M18" s="170">
        <v>2E-3</v>
      </c>
    </row>
    <row r="19" spans="1:13" ht="20.100000000000001" customHeight="1">
      <c r="A19" s="26" t="s">
        <v>135</v>
      </c>
      <c r="B19" s="26" t="s">
        <v>131</v>
      </c>
      <c r="C19" s="26" t="s">
        <v>136</v>
      </c>
      <c r="D19" s="170">
        <v>0</v>
      </c>
      <c r="E19" s="170">
        <v>0</v>
      </c>
      <c r="F19" s="170">
        <v>0</v>
      </c>
      <c r="G19" s="170">
        <v>0</v>
      </c>
      <c r="H19" s="170">
        <v>0</v>
      </c>
      <c r="I19" s="170">
        <v>0</v>
      </c>
      <c r="J19" s="170">
        <v>0</v>
      </c>
      <c r="K19" s="170">
        <v>0</v>
      </c>
      <c r="L19" s="170">
        <v>0</v>
      </c>
      <c r="M19" s="170">
        <v>0</v>
      </c>
    </row>
    <row r="20" spans="1:13" ht="20.100000000000001" customHeight="1">
      <c r="A20" s="26" t="s">
        <v>137</v>
      </c>
      <c r="B20" s="26" t="s">
        <v>131</v>
      </c>
      <c r="C20" s="26" t="s">
        <v>138</v>
      </c>
      <c r="D20" s="170">
        <v>0</v>
      </c>
      <c r="E20" s="170">
        <v>0</v>
      </c>
      <c r="F20" s="170">
        <v>0</v>
      </c>
      <c r="G20" s="170">
        <v>2E-3</v>
      </c>
      <c r="H20" s="170">
        <v>0</v>
      </c>
      <c r="I20" s="170">
        <v>0</v>
      </c>
      <c r="J20" s="170">
        <v>0</v>
      </c>
      <c r="K20" s="170">
        <v>0</v>
      </c>
      <c r="L20" s="170">
        <v>4.0000000000000001E-3</v>
      </c>
      <c r="M20" s="170">
        <v>1.0999999999999999E-2</v>
      </c>
    </row>
    <row r="21" spans="1:13" ht="20.100000000000001" customHeight="1">
      <c r="A21" s="26" t="s">
        <v>139</v>
      </c>
      <c r="B21" s="26" t="s">
        <v>131</v>
      </c>
      <c r="C21" s="26" t="s">
        <v>140</v>
      </c>
      <c r="D21" s="170">
        <v>0</v>
      </c>
      <c r="E21" s="170">
        <v>0</v>
      </c>
      <c r="F21" s="170">
        <v>0</v>
      </c>
      <c r="G21" s="170">
        <v>0</v>
      </c>
      <c r="H21" s="170">
        <v>0</v>
      </c>
      <c r="I21" s="170">
        <v>0</v>
      </c>
      <c r="J21" s="170">
        <v>0</v>
      </c>
      <c r="K21" s="170">
        <v>0</v>
      </c>
      <c r="L21" s="170">
        <v>1E-3</v>
      </c>
      <c r="M21" s="170">
        <v>1E-3</v>
      </c>
    </row>
    <row r="22" spans="1:13" ht="20.100000000000001" customHeight="1">
      <c r="A22" s="26" t="s">
        <v>141</v>
      </c>
      <c r="B22" s="26" t="s">
        <v>131</v>
      </c>
      <c r="C22" s="26" t="s">
        <v>142</v>
      </c>
      <c r="D22" s="170">
        <v>0</v>
      </c>
      <c r="E22" s="170">
        <v>3.0000000000000001E-3</v>
      </c>
      <c r="F22" s="170">
        <v>0</v>
      </c>
      <c r="G22" s="170">
        <v>3.0000000000000001E-3</v>
      </c>
      <c r="H22" s="170">
        <v>0</v>
      </c>
      <c r="I22" s="170">
        <v>1E-3</v>
      </c>
      <c r="J22" s="170">
        <v>3.0000000000000001E-3</v>
      </c>
      <c r="K22" s="170">
        <v>1E-3</v>
      </c>
      <c r="L22" s="170">
        <v>3.0000000000000001E-3</v>
      </c>
      <c r="M22" s="170">
        <v>6.0000000000000001E-3</v>
      </c>
    </row>
    <row r="23" spans="1:13" ht="20.100000000000001" customHeight="1">
      <c r="A23" s="26" t="s">
        <v>143</v>
      </c>
      <c r="B23" s="26" t="s">
        <v>131</v>
      </c>
      <c r="C23" s="26" t="s">
        <v>144</v>
      </c>
      <c r="D23" s="170">
        <v>1E-3</v>
      </c>
      <c r="E23" s="170">
        <v>2E-3</v>
      </c>
      <c r="F23" s="170">
        <v>0</v>
      </c>
      <c r="G23" s="170">
        <v>3.0000000000000001E-3</v>
      </c>
      <c r="H23" s="170">
        <v>0</v>
      </c>
      <c r="I23" s="170">
        <v>1E-3</v>
      </c>
      <c r="J23" s="170">
        <v>1E-3</v>
      </c>
      <c r="K23" s="170">
        <v>1E-3</v>
      </c>
      <c r="L23" s="170">
        <v>8.0000000000000002E-3</v>
      </c>
      <c r="M23" s="170">
        <v>2.1000000000000001E-2</v>
      </c>
    </row>
    <row r="24" spans="1:13" ht="20.100000000000001" customHeight="1">
      <c r="A24" s="26" t="s">
        <v>145</v>
      </c>
      <c r="B24" s="26" t="s">
        <v>131</v>
      </c>
      <c r="C24" s="26" t="s">
        <v>146</v>
      </c>
      <c r="D24" s="170">
        <v>1E-3</v>
      </c>
      <c r="E24" s="170">
        <v>3.0000000000000001E-3</v>
      </c>
      <c r="F24" s="170">
        <v>0</v>
      </c>
      <c r="G24" s="170">
        <v>3.0000000000000001E-3</v>
      </c>
      <c r="H24" s="170">
        <v>0</v>
      </c>
      <c r="I24" s="170">
        <v>1E-3</v>
      </c>
      <c r="J24" s="170">
        <v>6.0000000000000001E-3</v>
      </c>
      <c r="K24" s="170">
        <v>8.0000000000000002E-3</v>
      </c>
      <c r="L24" s="170">
        <v>2E-3</v>
      </c>
      <c r="M24" s="170">
        <v>1.7999999999999999E-2</v>
      </c>
    </row>
    <row r="25" spans="1:13" ht="20.100000000000001" customHeight="1">
      <c r="A25" s="26" t="s">
        <v>147</v>
      </c>
      <c r="B25" s="26" t="s">
        <v>131</v>
      </c>
      <c r="C25" s="26" t="s">
        <v>148</v>
      </c>
      <c r="D25" s="170">
        <v>1E-3</v>
      </c>
      <c r="E25" s="170">
        <v>0</v>
      </c>
      <c r="F25" s="170">
        <v>0</v>
      </c>
      <c r="G25" s="170">
        <v>1E-3</v>
      </c>
      <c r="H25" s="170">
        <v>0</v>
      </c>
      <c r="I25" s="170">
        <v>0</v>
      </c>
      <c r="J25" s="170">
        <v>2E-3</v>
      </c>
      <c r="K25" s="170">
        <v>0</v>
      </c>
      <c r="L25" s="170">
        <v>1E-3</v>
      </c>
      <c r="M25" s="170">
        <v>2E-3</v>
      </c>
    </row>
    <row r="26" spans="1:13" ht="20.100000000000001" customHeight="1">
      <c r="A26" s="26" t="s">
        <v>149</v>
      </c>
      <c r="B26" s="26" t="s">
        <v>131</v>
      </c>
      <c r="C26" s="26" t="s">
        <v>150</v>
      </c>
      <c r="D26" s="170">
        <v>0</v>
      </c>
      <c r="E26" s="170">
        <v>3.0000000000000001E-3</v>
      </c>
      <c r="F26" s="170">
        <v>0</v>
      </c>
      <c r="G26" s="170">
        <v>2E-3</v>
      </c>
      <c r="H26" s="170">
        <v>0</v>
      </c>
      <c r="I26" s="170">
        <v>0</v>
      </c>
      <c r="J26" s="170">
        <v>6.0000000000000001E-3</v>
      </c>
      <c r="K26" s="170">
        <v>1E-3</v>
      </c>
      <c r="L26" s="170">
        <v>8.0000000000000002E-3</v>
      </c>
      <c r="M26" s="170">
        <v>1.2E-2</v>
      </c>
    </row>
    <row r="27" spans="1:13" ht="20.100000000000001" customHeight="1">
      <c r="A27" s="30" t="s">
        <v>151</v>
      </c>
      <c r="B27" s="30" t="s">
        <v>131</v>
      </c>
      <c r="C27" s="30" t="s">
        <v>152</v>
      </c>
      <c r="D27" s="171">
        <v>0</v>
      </c>
      <c r="E27" s="171">
        <v>2E-3</v>
      </c>
      <c r="F27" s="171">
        <v>0</v>
      </c>
      <c r="G27" s="171">
        <v>6.0000000000000001E-3</v>
      </c>
      <c r="H27" s="171">
        <v>0</v>
      </c>
      <c r="I27" s="171">
        <v>0</v>
      </c>
      <c r="J27" s="171">
        <v>1E-3</v>
      </c>
      <c r="K27" s="171">
        <v>1E-3</v>
      </c>
      <c r="L27" s="171">
        <v>3.0000000000000001E-3</v>
      </c>
      <c r="M27" s="171">
        <v>1.2E-2</v>
      </c>
    </row>
    <row r="28" spans="1:13" ht="20.100000000000001" customHeight="1">
      <c r="A28" s="25" t="s">
        <v>153</v>
      </c>
      <c r="B28" s="25" t="s">
        <v>154</v>
      </c>
      <c r="C28" s="25" t="s">
        <v>155</v>
      </c>
      <c r="D28" s="169">
        <v>0</v>
      </c>
      <c r="E28" s="169">
        <v>1.4E-2</v>
      </c>
      <c r="F28" s="169">
        <v>0</v>
      </c>
      <c r="G28" s="169">
        <v>4.8000000000000001E-2</v>
      </c>
      <c r="H28" s="169">
        <v>1E-3</v>
      </c>
      <c r="I28" s="169">
        <v>0</v>
      </c>
      <c r="J28" s="169">
        <v>1E-3</v>
      </c>
      <c r="K28" s="169">
        <v>3.0000000000000001E-3</v>
      </c>
      <c r="L28" s="169">
        <v>1.0999999999999999E-2</v>
      </c>
      <c r="M28" s="169">
        <v>1.4E-2</v>
      </c>
    </row>
    <row r="29" spans="1:13" ht="20.100000000000001" customHeight="1">
      <c r="A29" s="26" t="s">
        <v>156</v>
      </c>
      <c r="B29" s="26" t="s">
        <v>154</v>
      </c>
      <c r="C29" s="26" t="s">
        <v>157</v>
      </c>
      <c r="D29" s="170">
        <v>0</v>
      </c>
      <c r="E29" s="170">
        <v>1E-3</v>
      </c>
      <c r="F29" s="170">
        <v>0</v>
      </c>
      <c r="G29" s="170">
        <v>1.6E-2</v>
      </c>
      <c r="H29" s="170">
        <v>0</v>
      </c>
      <c r="I29" s="170">
        <v>0</v>
      </c>
      <c r="J29" s="170">
        <v>1E-3</v>
      </c>
      <c r="K29" s="170">
        <v>1E-3</v>
      </c>
      <c r="L29" s="170">
        <v>8.9999999999999993E-3</v>
      </c>
      <c r="M29" s="170">
        <v>2.9000000000000001E-2</v>
      </c>
    </row>
    <row r="30" spans="1:13" ht="20.100000000000001" customHeight="1">
      <c r="A30" s="26" t="s">
        <v>158</v>
      </c>
      <c r="B30" s="26" t="s">
        <v>154</v>
      </c>
      <c r="C30" s="26" t="s">
        <v>159</v>
      </c>
      <c r="D30" s="170">
        <v>0</v>
      </c>
      <c r="E30" s="170">
        <v>2E-3</v>
      </c>
      <c r="F30" s="170">
        <v>0</v>
      </c>
      <c r="G30" s="170">
        <v>3.3000000000000002E-2</v>
      </c>
      <c r="H30" s="170">
        <v>0</v>
      </c>
      <c r="I30" s="170">
        <v>0</v>
      </c>
      <c r="J30" s="170">
        <v>0</v>
      </c>
      <c r="K30" s="170">
        <v>0</v>
      </c>
      <c r="L30" s="170">
        <v>1.2E-2</v>
      </c>
      <c r="M30" s="170">
        <v>1.4E-2</v>
      </c>
    </row>
    <row r="31" spans="1:13" ht="20.100000000000001" customHeight="1">
      <c r="A31" s="26" t="s">
        <v>160</v>
      </c>
      <c r="B31" s="26" t="s">
        <v>154</v>
      </c>
      <c r="C31" s="26" t="s">
        <v>161</v>
      </c>
      <c r="D31" s="170">
        <v>0</v>
      </c>
      <c r="E31" s="170">
        <v>0</v>
      </c>
      <c r="F31" s="170">
        <v>0</v>
      </c>
      <c r="G31" s="170">
        <v>4.0000000000000001E-3</v>
      </c>
      <c r="H31" s="170">
        <v>0</v>
      </c>
      <c r="I31" s="170">
        <v>0</v>
      </c>
      <c r="J31" s="170">
        <v>0</v>
      </c>
      <c r="K31" s="170">
        <v>0</v>
      </c>
      <c r="L31" s="170">
        <v>1E-3</v>
      </c>
      <c r="M31" s="170">
        <v>2E-3</v>
      </c>
    </row>
    <row r="32" spans="1:13" ht="20.100000000000001" customHeight="1">
      <c r="A32" s="26" t="s">
        <v>162</v>
      </c>
      <c r="B32" s="26" t="s">
        <v>154</v>
      </c>
      <c r="C32" s="26" t="s">
        <v>163</v>
      </c>
      <c r="D32" s="170">
        <v>1E-3</v>
      </c>
      <c r="E32" s="170">
        <v>3.0000000000000001E-3</v>
      </c>
      <c r="F32" s="170">
        <v>0</v>
      </c>
      <c r="G32" s="170">
        <v>8.0000000000000002E-3</v>
      </c>
      <c r="H32" s="170">
        <v>0</v>
      </c>
      <c r="I32" s="170">
        <v>1E-3</v>
      </c>
      <c r="J32" s="170">
        <v>0</v>
      </c>
      <c r="K32" s="170">
        <v>1E-3</v>
      </c>
      <c r="L32" s="170">
        <v>8.0000000000000002E-3</v>
      </c>
      <c r="M32" s="170">
        <v>8.0000000000000002E-3</v>
      </c>
    </row>
    <row r="33" spans="1:13" ht="20.100000000000001" customHeight="1">
      <c r="A33" s="26" t="s">
        <v>164</v>
      </c>
      <c r="B33" s="26" t="s">
        <v>154</v>
      </c>
      <c r="C33" s="26" t="s">
        <v>165</v>
      </c>
      <c r="D33" s="170">
        <v>1E-3</v>
      </c>
      <c r="E33" s="170">
        <v>1.4999999999999999E-2</v>
      </c>
      <c r="F33" s="170">
        <v>0</v>
      </c>
      <c r="G33" s="170">
        <v>0.14699999999999999</v>
      </c>
      <c r="H33" s="170">
        <v>0</v>
      </c>
      <c r="I33" s="170">
        <v>1E-3</v>
      </c>
      <c r="J33" s="170">
        <v>0</v>
      </c>
      <c r="K33" s="170">
        <v>1E-3</v>
      </c>
      <c r="L33" s="170">
        <v>0.02</v>
      </c>
      <c r="M33" s="170">
        <v>4.2999999999999997E-2</v>
      </c>
    </row>
    <row r="34" spans="1:13" ht="20.100000000000001" customHeight="1">
      <c r="A34" s="26" t="s">
        <v>166</v>
      </c>
      <c r="B34" s="26" t="s">
        <v>154</v>
      </c>
      <c r="C34" s="26" t="s">
        <v>167</v>
      </c>
      <c r="D34" s="170">
        <v>2E-3</v>
      </c>
      <c r="E34" s="170">
        <v>6.0000000000000001E-3</v>
      </c>
      <c r="F34" s="170">
        <v>0</v>
      </c>
      <c r="G34" s="170">
        <v>8.9999999999999993E-3</v>
      </c>
      <c r="H34" s="170">
        <v>0</v>
      </c>
      <c r="I34" s="170">
        <v>2E-3</v>
      </c>
      <c r="J34" s="170">
        <v>2E-3</v>
      </c>
      <c r="K34" s="170">
        <v>3.0000000000000001E-3</v>
      </c>
      <c r="L34" s="170">
        <v>1.6E-2</v>
      </c>
      <c r="M34" s="170">
        <v>3.0000000000000001E-3</v>
      </c>
    </row>
    <row r="35" spans="1:13" ht="20.100000000000001" customHeight="1">
      <c r="A35" s="28" t="s">
        <v>168</v>
      </c>
      <c r="B35" s="28" t="s">
        <v>154</v>
      </c>
      <c r="C35" s="28" t="s">
        <v>169</v>
      </c>
      <c r="D35" s="172">
        <v>1.6E-2</v>
      </c>
      <c r="E35" s="172">
        <v>3.0000000000000001E-3</v>
      </c>
      <c r="F35" s="172">
        <v>1E-3</v>
      </c>
      <c r="G35" s="172">
        <v>5.0999999999999997E-2</v>
      </c>
      <c r="H35" s="172">
        <v>2E-3</v>
      </c>
      <c r="I35" s="172">
        <v>1E-3</v>
      </c>
      <c r="J35" s="172">
        <v>1E-3</v>
      </c>
      <c r="K35" s="172">
        <v>8.0000000000000002E-3</v>
      </c>
      <c r="L35" s="172">
        <v>7.0000000000000001E-3</v>
      </c>
      <c r="M35" s="172">
        <v>2.5999999999999999E-2</v>
      </c>
    </row>
    <row r="36" spans="1:13" ht="20.100000000000001" customHeight="1">
      <c r="A36" s="32" t="s">
        <v>170</v>
      </c>
      <c r="B36" s="32" t="s">
        <v>22</v>
      </c>
      <c r="C36" s="32" t="s">
        <v>171</v>
      </c>
      <c r="D36" s="173">
        <v>1E-3</v>
      </c>
      <c r="E36" s="173">
        <v>1.4999999999999999E-2</v>
      </c>
      <c r="F36" s="173">
        <v>1E-3</v>
      </c>
      <c r="G36" s="173">
        <v>3.0000000000000001E-3</v>
      </c>
      <c r="H36" s="173">
        <v>1E-3</v>
      </c>
      <c r="I36" s="173">
        <v>2E-3</v>
      </c>
      <c r="J36" s="173">
        <v>0</v>
      </c>
      <c r="K36" s="173">
        <v>2E-3</v>
      </c>
      <c r="L36" s="173">
        <v>5.5E-2</v>
      </c>
      <c r="M36" s="173">
        <v>1.4999999999999999E-2</v>
      </c>
    </row>
    <row r="37" spans="1:13" ht="20.100000000000001" customHeight="1">
      <c r="A37" s="26" t="s">
        <v>172</v>
      </c>
      <c r="B37" s="26" t="s">
        <v>22</v>
      </c>
      <c r="C37" s="26" t="s">
        <v>173</v>
      </c>
      <c r="D37" s="170">
        <v>2E-3</v>
      </c>
      <c r="E37" s="170">
        <v>0.02</v>
      </c>
      <c r="F37" s="170">
        <v>0</v>
      </c>
      <c r="G37" s="170">
        <v>8.0000000000000002E-3</v>
      </c>
      <c r="H37" s="170">
        <v>0</v>
      </c>
      <c r="I37" s="170">
        <v>3.0000000000000001E-3</v>
      </c>
      <c r="J37" s="170">
        <v>0</v>
      </c>
      <c r="K37" s="170">
        <v>3.0000000000000001E-3</v>
      </c>
      <c r="L37" s="170">
        <v>7.9000000000000001E-2</v>
      </c>
      <c r="M37" s="170">
        <v>3.4000000000000002E-2</v>
      </c>
    </row>
    <row r="38" spans="1:13" ht="20.100000000000001" customHeight="1">
      <c r="A38" s="28" t="s">
        <v>174</v>
      </c>
      <c r="B38" s="28" t="s">
        <v>22</v>
      </c>
      <c r="C38" s="28" t="s">
        <v>175</v>
      </c>
      <c r="D38" s="172">
        <v>0</v>
      </c>
      <c r="E38" s="172">
        <v>1E-3</v>
      </c>
      <c r="F38" s="172">
        <v>0</v>
      </c>
      <c r="G38" s="172">
        <v>2E-3</v>
      </c>
      <c r="H38" s="172">
        <v>0</v>
      </c>
      <c r="I38" s="172">
        <v>0</v>
      </c>
      <c r="J38" s="172">
        <v>0</v>
      </c>
      <c r="K38" s="172">
        <v>5.0000000000000001E-3</v>
      </c>
      <c r="L38" s="172">
        <v>8.0000000000000002E-3</v>
      </c>
      <c r="M38" s="172">
        <v>1.0999999999999999E-2</v>
      </c>
    </row>
    <row r="39" spans="1:13">
      <c r="A39" s="111" t="s">
        <v>37</v>
      </c>
      <c r="D39" s="24"/>
      <c r="E39" s="24"/>
      <c r="F39" s="24"/>
      <c r="G39" s="24"/>
      <c r="H39" s="24"/>
      <c r="I39" s="24"/>
      <c r="J39" s="24"/>
      <c r="K39" s="24"/>
      <c r="L39" s="24"/>
      <c r="M39" s="24"/>
    </row>
    <row r="40" spans="1:13">
      <c r="A40" s="112" t="s">
        <v>342</v>
      </c>
    </row>
    <row r="41" spans="1:13">
      <c r="A41" s="112" t="s">
        <v>343</v>
      </c>
    </row>
    <row r="42" spans="1:13">
      <c r="A42" s="112" t="s">
        <v>418</v>
      </c>
    </row>
  </sheetData>
  <phoneticPr fontId="2" type="noConversion"/>
  <conditionalFormatting sqref="D4:M6 D8:M38 D7:K7 M7">
    <cfRule type="cellIs" dxfId="24" priority="19" operator="between">
      <formula>0.1</formula>
      <formula>0.199</formula>
    </cfRule>
    <cfRule type="cellIs" dxfId="23" priority="20" operator="between">
      <formula>0.1</formula>
      <formula>0.199</formula>
    </cfRule>
    <cfRule type="cellIs" dxfId="22" priority="21" operator="between">
      <formula>0.05</formula>
      <formula>0.099</formula>
    </cfRule>
    <cfRule type="cellIs" dxfId="21" priority="22" operator="between">
      <formula>0.1</formula>
      <formula>0.199</formula>
    </cfRule>
    <cfRule type="cellIs" dxfId="20" priority="23" operator="between">
      <formula>0.2</formula>
      <formula>0.299</formula>
    </cfRule>
    <cfRule type="cellIs" dxfId="19" priority="24" operator="between">
      <formula>0.3</formula>
      <formula>0.399</formula>
    </cfRule>
    <cfRule type="cellIs" dxfId="18" priority="25" operator="greaterThan">
      <formula>0.5</formula>
    </cfRule>
  </conditionalFormatting>
  <conditionalFormatting sqref="L7">
    <cfRule type="cellIs" dxfId="17" priority="1" operator="between">
      <formula>0.05</formula>
      <formula>0.099</formula>
    </cfRule>
    <cfRule type="cellIs" dxfId="16" priority="2" operator="between">
      <formula>0.1</formula>
      <formula>0.199</formula>
    </cfRule>
    <cfRule type="cellIs" dxfId="15" priority="3" operator="between">
      <formula>0.1</formula>
      <formula>0.199</formula>
    </cfRule>
    <cfRule type="cellIs" dxfId="14" priority="5" operator="between">
      <formula>0.3</formula>
      <formula>0.399</formula>
    </cfRule>
    <cfRule type="cellIs" dxfId="13" priority="6" operator="between">
      <formula>0.4</formula>
      <formula>0.499</formula>
    </cfRule>
    <cfRule type="cellIs" dxfId="12" priority="7" operator="between">
      <formula>0.4</formula>
      <formula>0.499</formula>
    </cfRule>
    <cfRule type="cellIs" dxfId="11" priority="8" operator="between">
      <formula>0.5</formula>
      <formula>1</formula>
    </cfRule>
    <cfRule type="cellIs" dxfId="10" priority="9" operator="between">
      <formula>0.3</formula>
      <formula>0.399</formula>
    </cfRule>
    <cfRule type="cellIs" dxfId="9" priority="10" operator="between">
      <formula>0.4</formula>
      <formula>0.499</formula>
    </cfRule>
    <cfRule type="cellIs" dxfId="8" priority="11" operator="between">
      <formula>0.4</formula>
      <formula>0.499</formula>
    </cfRule>
    <cfRule type="cellIs" dxfId="7" priority="12" operator="between">
      <formula>0.1</formula>
      <formula>0.199</formula>
    </cfRule>
    <cfRule type="cellIs" dxfId="6" priority="13" operator="between">
      <formula>0.1</formula>
      <formula>0.199</formula>
    </cfRule>
    <cfRule type="cellIs" dxfId="5" priority="14" operator="between">
      <formula>0.05</formula>
      <formula>0.099</formula>
    </cfRule>
    <cfRule type="cellIs" dxfId="4" priority="15" operator="between">
      <formula>0.1</formula>
      <formula>0.199</formula>
    </cfRule>
    <cfRule type="cellIs" dxfId="3" priority="16" operator="between">
      <formula>0.2</formula>
      <formula>0.299</formula>
    </cfRule>
    <cfRule type="cellIs" dxfId="2" priority="17" operator="between">
      <formula>0.3</formula>
      <formula>0.399</formula>
    </cfRule>
    <cfRule type="cellIs" dxfId="1" priority="18" operator="greaterThan">
      <formula>0.5</formula>
    </cfRule>
  </conditionalFormatting>
  <conditionalFormatting sqref="L7">
    <cfRule type="cellIs" dxfId="0" priority="4" operator="between">
      <formula>0.2</formula>
      <formula>0.299</formula>
    </cfRule>
  </conditionalFormatting>
  <pageMargins left="0.7" right="0.7" top="0.75" bottom="0.75" header="0.3" footer="0.3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9"/>
  <sheetViews>
    <sheetView workbookViewId="0">
      <selection sqref="A1:H39"/>
    </sheetView>
  </sheetViews>
  <sheetFormatPr defaultRowHeight="16.5"/>
  <cols>
    <col min="1" max="1" width="20.625" customWidth="1"/>
    <col min="7" max="8" width="9" customWidth="1"/>
    <col min="9" max="9" width="12.625" bestFit="1" customWidth="1"/>
  </cols>
  <sheetData>
    <row r="1" spans="1:8">
      <c r="A1" s="80" t="s">
        <v>519</v>
      </c>
    </row>
    <row r="4" spans="1:8" ht="39.950000000000003" customHeight="1">
      <c r="A4" s="116" t="s">
        <v>365</v>
      </c>
      <c r="B4" s="116" t="s">
        <v>181</v>
      </c>
      <c r="C4" s="116" t="s">
        <v>180</v>
      </c>
      <c r="D4" s="116" t="s">
        <v>366</v>
      </c>
      <c r="E4" s="116" t="s">
        <v>182</v>
      </c>
      <c r="F4" s="116" t="s">
        <v>184</v>
      </c>
      <c r="G4" s="116" t="s">
        <v>456</v>
      </c>
      <c r="H4" s="116" t="s">
        <v>457</v>
      </c>
    </row>
    <row r="5" spans="1:8" ht="20.100000000000001" customHeight="1">
      <c r="A5" s="70">
        <v>1995</v>
      </c>
      <c r="B5" s="1">
        <v>103</v>
      </c>
      <c r="C5" s="1">
        <v>17103</v>
      </c>
      <c r="D5" s="1">
        <v>2775</v>
      </c>
      <c r="E5" s="1">
        <v>196</v>
      </c>
      <c r="F5" s="1">
        <v>5129</v>
      </c>
      <c r="G5" s="1">
        <f>H5-SUM(B5:F5)</f>
        <v>14699</v>
      </c>
      <c r="H5" s="1">
        <v>40005</v>
      </c>
    </row>
    <row r="6" spans="1:8" ht="20.100000000000001" customHeight="1">
      <c r="A6" s="70">
        <v>1996</v>
      </c>
      <c r="B6" s="1">
        <v>123</v>
      </c>
      <c r="C6" s="1">
        <v>20829</v>
      </c>
      <c r="D6" s="1">
        <v>3939</v>
      </c>
      <c r="E6" s="1">
        <v>306</v>
      </c>
      <c r="F6" s="1">
        <v>6265</v>
      </c>
      <c r="G6" s="1">
        <f>H6-SUM(B6:F6)</f>
        <v>16753</v>
      </c>
      <c r="H6" s="1">
        <v>48215</v>
      </c>
    </row>
    <row r="7" spans="1:8" ht="20.100000000000001" customHeight="1">
      <c r="A7" s="70">
        <v>1997</v>
      </c>
      <c r="B7" s="1">
        <v>166</v>
      </c>
      <c r="C7" s="1">
        <v>24198</v>
      </c>
      <c r="D7" s="1">
        <v>4965</v>
      </c>
      <c r="E7" s="1">
        <v>305</v>
      </c>
      <c r="F7" s="1">
        <v>7714</v>
      </c>
      <c r="G7" s="1">
        <f t="shared" ref="G7:G32" si="0">H7-SUM(B7:F7)</f>
        <v>19714</v>
      </c>
      <c r="H7" s="1">
        <v>57062</v>
      </c>
    </row>
    <row r="8" spans="1:8" ht="20.100000000000001" customHeight="1">
      <c r="A8" s="70">
        <v>1998</v>
      </c>
      <c r="B8" s="1">
        <v>346</v>
      </c>
      <c r="C8" s="1">
        <v>27958</v>
      </c>
      <c r="D8" s="1">
        <v>6103</v>
      </c>
      <c r="E8" s="1">
        <v>510</v>
      </c>
      <c r="F8" s="1">
        <v>9406</v>
      </c>
      <c r="G8" s="1">
        <f t="shared" si="0"/>
        <v>22738</v>
      </c>
      <c r="H8" s="1">
        <v>67061</v>
      </c>
    </row>
    <row r="9" spans="1:8" ht="20.100000000000001" customHeight="1">
      <c r="A9" s="70">
        <v>1999</v>
      </c>
      <c r="B9" s="1">
        <v>276</v>
      </c>
      <c r="C9" s="1">
        <v>31263</v>
      </c>
      <c r="D9" s="1">
        <v>7474</v>
      </c>
      <c r="E9" s="1">
        <v>870</v>
      </c>
      <c r="F9" s="1">
        <v>10516</v>
      </c>
      <c r="G9" s="1">
        <f t="shared" si="0"/>
        <v>25958</v>
      </c>
      <c r="H9" s="1">
        <v>76357</v>
      </c>
    </row>
    <row r="10" spans="1:8" ht="20.100000000000001" customHeight="1">
      <c r="A10" s="70">
        <v>2000</v>
      </c>
      <c r="B10" s="1">
        <v>782</v>
      </c>
      <c r="C10" s="1">
        <v>38015</v>
      </c>
      <c r="D10" s="1">
        <v>9569</v>
      </c>
      <c r="E10" s="1">
        <v>1582</v>
      </c>
      <c r="F10" s="1">
        <v>12581</v>
      </c>
      <c r="G10" s="1">
        <f t="shared" si="0"/>
        <v>30709</v>
      </c>
      <c r="H10" s="1">
        <v>93238</v>
      </c>
    </row>
    <row r="11" spans="1:8" ht="20.100000000000001" customHeight="1">
      <c r="A11" s="70">
        <v>2001</v>
      </c>
      <c r="B11" s="1">
        <v>1730</v>
      </c>
      <c r="C11" s="1">
        <v>43059</v>
      </c>
      <c r="D11" s="1">
        <v>11905</v>
      </c>
      <c r="E11" s="1">
        <v>2324</v>
      </c>
      <c r="F11" s="1">
        <v>14029</v>
      </c>
      <c r="G11" s="1">
        <f t="shared" si="0"/>
        <v>35182</v>
      </c>
      <c r="H11" s="1">
        <v>108229</v>
      </c>
    </row>
    <row r="12" spans="1:8" ht="20.100000000000001" customHeight="1">
      <c r="A12" s="70">
        <v>2002</v>
      </c>
      <c r="B12" s="1">
        <v>1015</v>
      </c>
      <c r="C12" s="1">
        <v>41316</v>
      </c>
      <c r="D12" s="1">
        <v>14061</v>
      </c>
      <c r="E12" s="1">
        <v>2520</v>
      </c>
      <c r="F12" s="1">
        <v>14323</v>
      </c>
      <c r="G12" s="1">
        <f t="shared" si="0"/>
        <v>37159</v>
      </c>
      <c r="H12" s="1">
        <v>110394</v>
      </c>
    </row>
    <row r="13" spans="1:8" ht="20.100000000000001" customHeight="1">
      <c r="A13" s="70">
        <v>2003</v>
      </c>
      <c r="B13" s="1">
        <v>1297</v>
      </c>
      <c r="C13" s="1">
        <v>41046</v>
      </c>
      <c r="D13" s="1">
        <v>17415</v>
      </c>
      <c r="E13" s="1">
        <v>2945</v>
      </c>
      <c r="F13" s="1">
        <v>14653</v>
      </c>
      <c r="G13" s="1">
        <f t="shared" si="0"/>
        <v>37846</v>
      </c>
      <c r="H13" s="1">
        <v>115202</v>
      </c>
    </row>
    <row r="14" spans="1:8" ht="20.100000000000001" customHeight="1">
      <c r="A14" s="70">
        <v>2004</v>
      </c>
      <c r="B14" s="1">
        <v>1707</v>
      </c>
      <c r="C14" s="1">
        <v>43395</v>
      </c>
      <c r="D14" s="1">
        <v>20268</v>
      </c>
      <c r="E14" s="1">
        <v>3555</v>
      </c>
      <c r="F14" s="1">
        <v>15216</v>
      </c>
      <c r="G14" s="1">
        <f t="shared" si="0"/>
        <v>38490</v>
      </c>
      <c r="H14" s="1">
        <v>122631</v>
      </c>
    </row>
    <row r="15" spans="1:8" ht="20.100000000000001" customHeight="1">
      <c r="A15" s="70">
        <v>2005</v>
      </c>
      <c r="B15" s="1">
        <v>2503</v>
      </c>
      <c r="C15" s="1">
        <v>46879</v>
      </c>
      <c r="D15" s="1">
        <v>24870</v>
      </c>
      <c r="E15" s="1">
        <v>4689</v>
      </c>
      <c r="F15" s="1">
        <v>15986</v>
      </c>
      <c r="G15" s="1">
        <f t="shared" si="0"/>
        <v>41823</v>
      </c>
      <c r="H15" s="1">
        <v>136750</v>
      </c>
    </row>
    <row r="16" spans="1:8" ht="20.100000000000001" customHeight="1">
      <c r="A16" s="70">
        <v>2006</v>
      </c>
      <c r="B16" s="1">
        <v>3930</v>
      </c>
      <c r="C16" s="1">
        <v>51301</v>
      </c>
      <c r="D16" s="1">
        <v>27024</v>
      </c>
      <c r="E16" s="1">
        <v>5946</v>
      </c>
      <c r="F16" s="1">
        <v>16734</v>
      </c>
      <c r="G16" s="1">
        <f t="shared" si="0"/>
        <v>44711</v>
      </c>
      <c r="H16" s="1">
        <v>149646</v>
      </c>
    </row>
    <row r="17" spans="1:8" ht="20.100000000000001" customHeight="1">
      <c r="A17" s="70">
        <v>2007</v>
      </c>
      <c r="B17" s="1">
        <v>5455</v>
      </c>
      <c r="C17" s="1">
        <v>54062</v>
      </c>
      <c r="D17" s="1">
        <v>27743</v>
      </c>
      <c r="E17" s="1">
        <v>7064</v>
      </c>
      <c r="F17" s="1">
        <v>17825</v>
      </c>
      <c r="G17" s="1">
        <f t="shared" si="0"/>
        <v>47785</v>
      </c>
      <c r="H17" s="1">
        <v>159934</v>
      </c>
    </row>
    <row r="18" spans="1:8" ht="20.100000000000001" customHeight="1">
      <c r="A18" s="70">
        <v>2008</v>
      </c>
      <c r="B18" s="1">
        <v>6119</v>
      </c>
      <c r="C18" s="1">
        <v>51667</v>
      </c>
      <c r="D18" s="1">
        <v>28763</v>
      </c>
      <c r="E18" s="1">
        <v>7902</v>
      </c>
      <c r="F18" s="1">
        <v>18856</v>
      </c>
      <c r="G18" s="1">
        <f t="shared" si="0"/>
        <v>49935</v>
      </c>
      <c r="H18" s="1">
        <v>163242</v>
      </c>
    </row>
    <row r="19" spans="1:8" ht="20.100000000000001" customHeight="1">
      <c r="A19" s="70">
        <v>2009</v>
      </c>
      <c r="B19" s="1">
        <v>7900</v>
      </c>
      <c r="C19" s="1">
        <v>45655</v>
      </c>
      <c r="D19" s="1">
        <v>29810</v>
      </c>
      <c r="E19" s="1">
        <v>8040</v>
      </c>
      <c r="F19" s="1">
        <v>16793</v>
      </c>
      <c r="G19" s="1">
        <f t="shared" si="0"/>
        <v>47210</v>
      </c>
      <c r="H19" s="1">
        <v>155408</v>
      </c>
    </row>
    <row r="20" spans="1:8" ht="20.100000000000001" customHeight="1">
      <c r="A20" s="70">
        <v>2010</v>
      </c>
      <c r="B20" s="1">
        <v>12300</v>
      </c>
      <c r="C20" s="1">
        <v>45089</v>
      </c>
      <c r="D20" s="1">
        <v>32216</v>
      </c>
      <c r="E20" s="1">
        <v>9604</v>
      </c>
      <c r="F20" s="1">
        <v>17560</v>
      </c>
      <c r="G20" s="1">
        <f t="shared" si="0"/>
        <v>47586</v>
      </c>
      <c r="H20" s="1">
        <v>164355</v>
      </c>
    </row>
    <row r="21" spans="1:8" ht="20.100000000000001" customHeight="1">
      <c r="A21" s="70">
        <v>2011</v>
      </c>
      <c r="B21" s="1">
        <v>16396</v>
      </c>
      <c r="C21" s="1">
        <v>49206</v>
      </c>
      <c r="D21" s="1">
        <v>38864</v>
      </c>
      <c r="E21" s="1">
        <v>10357</v>
      </c>
      <c r="F21" s="1">
        <v>18846</v>
      </c>
      <c r="G21" s="1">
        <f t="shared" si="0"/>
        <v>48773</v>
      </c>
      <c r="H21" s="1">
        <v>182442</v>
      </c>
    </row>
    <row r="22" spans="1:8" ht="20.100000000000001" customHeight="1">
      <c r="A22" s="70">
        <v>2012</v>
      </c>
      <c r="B22" s="1">
        <v>18616</v>
      </c>
      <c r="C22" s="1">
        <v>51857</v>
      </c>
      <c r="D22" s="1">
        <v>43523</v>
      </c>
      <c r="E22" s="1">
        <v>11787</v>
      </c>
      <c r="F22" s="1">
        <v>18749</v>
      </c>
      <c r="G22" s="1">
        <f t="shared" si="0"/>
        <v>50813</v>
      </c>
      <c r="H22" s="1">
        <v>195345</v>
      </c>
    </row>
    <row r="23" spans="1:8" ht="20.100000000000001" customHeight="1">
      <c r="A23" s="70">
        <v>2013</v>
      </c>
      <c r="B23" s="1">
        <v>21506</v>
      </c>
      <c r="C23" s="1">
        <v>57451</v>
      </c>
      <c r="D23" s="1">
        <v>43772</v>
      </c>
      <c r="E23" s="1">
        <v>12381</v>
      </c>
      <c r="F23" s="1">
        <v>17922</v>
      </c>
      <c r="G23" s="1">
        <f t="shared" si="0"/>
        <v>52273</v>
      </c>
      <c r="H23" s="1">
        <v>205305</v>
      </c>
    </row>
    <row r="24" spans="1:8" ht="20.100000000000001" customHeight="1">
      <c r="A24" s="70">
        <v>2014</v>
      </c>
      <c r="B24" s="1">
        <v>25542</v>
      </c>
      <c r="C24" s="1">
        <v>61488</v>
      </c>
      <c r="D24" s="1">
        <v>42381</v>
      </c>
      <c r="E24" s="1">
        <v>13119</v>
      </c>
      <c r="F24" s="1">
        <v>17983</v>
      </c>
      <c r="G24" s="1">
        <f t="shared" si="0"/>
        <v>53816</v>
      </c>
      <c r="H24" s="1">
        <v>214329</v>
      </c>
    </row>
    <row r="25" spans="1:8" ht="20.100000000000001" customHeight="1">
      <c r="A25" s="70">
        <v>2015</v>
      </c>
      <c r="B25" s="1">
        <v>29837</v>
      </c>
      <c r="C25" s="1">
        <v>57132</v>
      </c>
      <c r="D25" s="1">
        <v>44053</v>
      </c>
      <c r="E25" s="1">
        <v>14564</v>
      </c>
      <c r="F25" s="1">
        <v>18005</v>
      </c>
      <c r="G25" s="1">
        <f t="shared" si="0"/>
        <v>53640</v>
      </c>
      <c r="H25" s="1">
        <v>217231</v>
      </c>
    </row>
    <row r="26" spans="1:8" ht="20.100000000000001" customHeight="1">
      <c r="A26" s="70">
        <v>2016</v>
      </c>
      <c r="B26" s="1">
        <v>43092</v>
      </c>
      <c r="C26" s="1">
        <v>56593</v>
      </c>
      <c r="D26" s="1">
        <v>45210</v>
      </c>
      <c r="E26" s="1">
        <v>15555</v>
      </c>
      <c r="F26" s="1">
        <v>18308</v>
      </c>
      <c r="G26" s="1">
        <f t="shared" si="0"/>
        <v>54146</v>
      </c>
      <c r="H26" s="1">
        <v>232904</v>
      </c>
    </row>
    <row r="27" spans="1:8" ht="20.100000000000001" customHeight="1">
      <c r="A27" s="70">
        <v>2017</v>
      </c>
      <c r="B27" s="1">
        <v>48903</v>
      </c>
      <c r="C27" s="1">
        <v>56687</v>
      </c>
      <c r="D27" s="1">
        <v>48204</v>
      </c>
      <c r="E27" s="1">
        <v>15751</v>
      </c>
      <c r="F27" s="1">
        <v>18955</v>
      </c>
      <c r="G27" s="1">
        <f t="shared" si="0"/>
        <v>55032</v>
      </c>
      <c r="H27" s="1">
        <v>243532</v>
      </c>
    </row>
    <row r="28" spans="1:8" ht="20.100000000000001" customHeight="1">
      <c r="A28" s="70">
        <v>2018</v>
      </c>
      <c r="B28" s="1">
        <v>53463</v>
      </c>
      <c r="C28" s="1">
        <v>56160</v>
      </c>
      <c r="D28" s="1">
        <v>49704</v>
      </c>
      <c r="E28" s="1">
        <v>16920</v>
      </c>
      <c r="F28" s="1">
        <v>19758</v>
      </c>
      <c r="G28" s="1">
        <f t="shared" si="0"/>
        <v>56774</v>
      </c>
      <c r="H28" s="1">
        <v>252779</v>
      </c>
    </row>
    <row r="29" spans="1:8" ht="20.100000000000001" customHeight="1">
      <c r="A29" s="70">
        <v>2019</v>
      </c>
      <c r="B29" s="1">
        <v>59187</v>
      </c>
      <c r="C29" s="1">
        <v>57443</v>
      </c>
      <c r="D29" s="1">
        <v>52702</v>
      </c>
      <c r="E29" s="1">
        <v>19074</v>
      </c>
      <c r="F29" s="1">
        <v>19346</v>
      </c>
      <c r="G29" s="1">
        <f t="shared" si="0"/>
        <v>57631</v>
      </c>
      <c r="H29" s="1">
        <v>265383</v>
      </c>
    </row>
    <row r="30" spans="1:8" ht="20.100000000000001" customHeight="1">
      <c r="A30" s="70">
        <v>2020</v>
      </c>
      <c r="B30" s="1">
        <v>68928</v>
      </c>
      <c r="C30" s="1">
        <v>58431</v>
      </c>
      <c r="D30" s="1">
        <v>50583</v>
      </c>
      <c r="E30" s="1">
        <v>20050</v>
      </c>
      <c r="F30" s="1">
        <v>18491</v>
      </c>
      <c r="G30" s="1">
        <f t="shared" si="0"/>
        <v>58406</v>
      </c>
      <c r="H30" s="1">
        <v>274889</v>
      </c>
    </row>
    <row r="31" spans="1:8" ht="20.100000000000001" customHeight="1">
      <c r="A31" s="70">
        <v>2021</v>
      </c>
      <c r="B31" s="1">
        <v>69601</v>
      </c>
      <c r="C31" s="1">
        <v>59379</v>
      </c>
      <c r="D31" s="1">
        <v>50278</v>
      </c>
      <c r="E31" s="1">
        <v>20731</v>
      </c>
      <c r="F31" s="1">
        <v>17270</v>
      </c>
      <c r="G31" s="1">
        <f t="shared" si="0"/>
        <v>59922</v>
      </c>
      <c r="H31" s="1">
        <v>277181</v>
      </c>
    </row>
    <row r="32" spans="1:8" ht="20.100000000000001" customHeight="1">
      <c r="A32" s="18">
        <v>2022</v>
      </c>
      <c r="B32" s="15">
        <v>70013</v>
      </c>
      <c r="C32" s="15">
        <v>58722</v>
      </c>
      <c r="D32" s="15">
        <v>50353</v>
      </c>
      <c r="E32" s="15">
        <v>22028</v>
      </c>
      <c r="F32" s="15">
        <v>17508</v>
      </c>
      <c r="G32" s="15">
        <f t="shared" si="0"/>
        <v>58857</v>
      </c>
      <c r="H32" s="15">
        <v>277481</v>
      </c>
    </row>
    <row r="33" spans="1:8">
      <c r="A33" s="111" t="s">
        <v>37</v>
      </c>
    </row>
    <row r="34" spans="1:8">
      <c r="A34" s="112" t="s">
        <v>337</v>
      </c>
    </row>
    <row r="35" spans="1:8">
      <c r="A35" s="112" t="s">
        <v>455</v>
      </c>
    </row>
    <row r="36" spans="1:8">
      <c r="A36" s="112" t="s">
        <v>367</v>
      </c>
    </row>
    <row r="37" spans="1:8">
      <c r="A37" s="186" t="s">
        <v>487</v>
      </c>
      <c r="B37" s="186"/>
      <c r="C37" s="186"/>
      <c r="D37" s="186"/>
      <c r="E37" s="186"/>
      <c r="F37" s="186"/>
      <c r="G37" s="186"/>
      <c r="H37" s="186"/>
    </row>
    <row r="38" spans="1:8">
      <c r="A38" s="186"/>
      <c r="B38" s="186"/>
      <c r="C38" s="186"/>
      <c r="D38" s="186"/>
      <c r="E38" s="186"/>
      <c r="F38" s="186"/>
      <c r="G38" s="186"/>
      <c r="H38" s="186"/>
    </row>
    <row r="39" spans="1:8">
      <c r="A39" s="112" t="s">
        <v>490</v>
      </c>
    </row>
  </sheetData>
  <mergeCells count="1">
    <mergeCell ref="A37:H38"/>
  </mergeCells>
  <phoneticPr fontId="2" type="noConversion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5">
    <pageSetUpPr fitToPage="1"/>
  </sheetPr>
  <dimension ref="A1:V42"/>
  <sheetViews>
    <sheetView topLeftCell="G1" workbookViewId="0">
      <selection activeCell="M10" sqref="M10"/>
    </sheetView>
  </sheetViews>
  <sheetFormatPr defaultRowHeight="16.5"/>
  <cols>
    <col min="1" max="1" width="7.625" customWidth="1"/>
    <col min="2" max="2" width="25.625" customWidth="1"/>
    <col min="3" max="3" width="10.625" customWidth="1"/>
    <col min="4" max="7" width="18.625" customWidth="1"/>
    <col min="8" max="10" width="10.625" customWidth="1"/>
    <col min="12" max="12" width="18.375" bestFit="1" customWidth="1"/>
    <col min="13" max="22" width="12.625" customWidth="1"/>
  </cols>
  <sheetData>
    <row r="1" spans="1:22">
      <c r="A1" t="s">
        <v>251</v>
      </c>
      <c r="L1" s="71" t="s">
        <v>295</v>
      </c>
    </row>
    <row r="4" spans="1:22" ht="20.100000000000001" customHeight="1">
      <c r="A4" s="57" t="s">
        <v>232</v>
      </c>
      <c r="B4" s="54" t="s">
        <v>231</v>
      </c>
      <c r="C4" s="54" t="s">
        <v>230</v>
      </c>
      <c r="D4" s="228" t="s">
        <v>185</v>
      </c>
      <c r="E4" s="228"/>
      <c r="F4" s="228"/>
      <c r="G4" s="228"/>
      <c r="H4" s="55" t="s">
        <v>186</v>
      </c>
    </row>
    <row r="5" spans="1:22" ht="20.100000000000001" customHeight="1">
      <c r="A5" s="225">
        <v>1</v>
      </c>
      <c r="B5" s="203" t="s">
        <v>229</v>
      </c>
      <c r="C5" s="203" t="s">
        <v>233</v>
      </c>
      <c r="D5" s="53" t="s">
        <v>110</v>
      </c>
      <c r="E5" s="53" t="s">
        <v>114</v>
      </c>
      <c r="F5" s="53" t="s">
        <v>234</v>
      </c>
      <c r="G5" s="53"/>
      <c r="H5" s="229">
        <v>0.83299999999999996</v>
      </c>
      <c r="L5" s="194" t="s">
        <v>101</v>
      </c>
      <c r="M5" s="194" t="s">
        <v>296</v>
      </c>
      <c r="N5" s="194"/>
      <c r="O5" s="194"/>
      <c r="P5" s="194"/>
      <c r="Q5" s="194"/>
      <c r="R5" s="194"/>
      <c r="S5" s="194"/>
      <c r="T5" s="194"/>
      <c r="U5" s="194"/>
      <c r="V5" s="194"/>
    </row>
    <row r="6" spans="1:22" ht="39.75" customHeight="1">
      <c r="A6" s="224"/>
      <c r="B6" s="197"/>
      <c r="C6" s="197"/>
      <c r="D6" s="49">
        <v>0.58599999999999997</v>
      </c>
      <c r="E6" s="49">
        <v>0.14499999999999999</v>
      </c>
      <c r="F6" s="49">
        <v>0.10199999999999999</v>
      </c>
      <c r="G6" s="49"/>
      <c r="H6" s="229"/>
      <c r="L6" s="194"/>
      <c r="M6" s="69" t="s">
        <v>290</v>
      </c>
      <c r="N6" s="69" t="s">
        <v>228</v>
      </c>
      <c r="O6" s="69" t="s">
        <v>227</v>
      </c>
      <c r="P6" s="69" t="s">
        <v>294</v>
      </c>
      <c r="Q6" s="69" t="s">
        <v>57</v>
      </c>
      <c r="R6" s="69" t="s">
        <v>293</v>
      </c>
      <c r="S6" s="69" t="s">
        <v>292</v>
      </c>
      <c r="T6" s="69" t="s">
        <v>291</v>
      </c>
      <c r="U6" s="69" t="s">
        <v>297</v>
      </c>
      <c r="V6" s="69" t="s">
        <v>298</v>
      </c>
    </row>
    <row r="7" spans="1:22" ht="20.100000000000001" customHeight="1">
      <c r="A7" s="224">
        <v>2</v>
      </c>
      <c r="B7" s="197" t="s">
        <v>227</v>
      </c>
      <c r="C7" s="197" t="s">
        <v>235</v>
      </c>
      <c r="D7" s="40" t="s">
        <v>104</v>
      </c>
      <c r="E7" s="40" t="s">
        <v>236</v>
      </c>
      <c r="F7" s="40" t="s">
        <v>114</v>
      </c>
      <c r="G7" s="40"/>
      <c r="H7" s="195">
        <v>0.42</v>
      </c>
      <c r="L7" s="25" t="s">
        <v>104</v>
      </c>
      <c r="M7" s="72">
        <v>2.5</v>
      </c>
      <c r="N7" s="72">
        <v>3.9</v>
      </c>
      <c r="O7" s="72">
        <v>17.600000000000001</v>
      </c>
      <c r="P7" s="72">
        <v>3.6</v>
      </c>
      <c r="Q7" s="72">
        <v>0.5</v>
      </c>
      <c r="R7" s="72">
        <v>0.3</v>
      </c>
      <c r="S7" s="72">
        <v>1.1000000000000001</v>
      </c>
      <c r="T7" s="72">
        <v>4.0999999999999996</v>
      </c>
      <c r="U7" s="72">
        <v>1.3</v>
      </c>
      <c r="V7" s="72">
        <v>28.5</v>
      </c>
    </row>
    <row r="8" spans="1:22" ht="20.100000000000001" customHeight="1">
      <c r="A8" s="224"/>
      <c r="B8" s="197"/>
      <c r="C8" s="197"/>
      <c r="D8" s="56">
        <v>0.17</v>
      </c>
      <c r="E8" s="56">
        <v>0.16800000000000001</v>
      </c>
      <c r="F8" s="56">
        <v>8.2000000000000003E-2</v>
      </c>
      <c r="G8" s="56"/>
      <c r="H8" s="195"/>
      <c r="L8" s="26" t="s">
        <v>106</v>
      </c>
      <c r="M8" s="73">
        <v>9.3000000000000007</v>
      </c>
      <c r="N8" s="73">
        <v>10.6</v>
      </c>
      <c r="O8" s="73">
        <v>2.7</v>
      </c>
      <c r="P8" s="73">
        <v>16.2</v>
      </c>
      <c r="Q8" s="73">
        <v>7.1</v>
      </c>
      <c r="R8" s="73">
        <v>3</v>
      </c>
      <c r="S8" s="73">
        <v>23.8</v>
      </c>
      <c r="T8" s="73">
        <v>12.5</v>
      </c>
      <c r="U8" s="73">
        <v>18.5</v>
      </c>
      <c r="V8" s="73">
        <v>6.9</v>
      </c>
    </row>
    <row r="9" spans="1:22" ht="20.100000000000001" customHeight="1">
      <c r="A9" s="224">
        <v>3</v>
      </c>
      <c r="B9" s="197" t="s">
        <v>228</v>
      </c>
      <c r="C9" s="197" t="s">
        <v>237</v>
      </c>
      <c r="D9" s="47" t="s">
        <v>110</v>
      </c>
      <c r="E9" s="47" t="s">
        <v>114</v>
      </c>
      <c r="F9" s="47" t="s">
        <v>234</v>
      </c>
      <c r="G9" s="47" t="s">
        <v>201</v>
      </c>
      <c r="H9" s="195">
        <v>0.752</v>
      </c>
      <c r="L9" s="26" t="s">
        <v>108</v>
      </c>
      <c r="M9" s="73">
        <v>11</v>
      </c>
      <c r="N9" s="73">
        <v>13.2</v>
      </c>
      <c r="O9" s="73">
        <v>4</v>
      </c>
      <c r="P9" s="73">
        <v>8.4</v>
      </c>
      <c r="Q9" s="73">
        <v>12.6</v>
      </c>
      <c r="R9" s="73">
        <v>12.3</v>
      </c>
      <c r="S9" s="73">
        <v>1.3</v>
      </c>
      <c r="T9" s="73">
        <v>13.8</v>
      </c>
      <c r="U9" s="73">
        <v>5</v>
      </c>
      <c r="V9" s="73">
        <v>1.9</v>
      </c>
    </row>
    <row r="10" spans="1:22" ht="20.100000000000001" customHeight="1">
      <c r="A10" s="224"/>
      <c r="B10" s="197"/>
      <c r="C10" s="197"/>
      <c r="D10" s="49">
        <v>0.25900000000000001</v>
      </c>
      <c r="E10" s="49">
        <v>0.23100000000000001</v>
      </c>
      <c r="F10" s="49">
        <v>0.13100000000000001</v>
      </c>
      <c r="G10" s="49">
        <v>0.13100000000000001</v>
      </c>
      <c r="H10" s="195"/>
      <c r="L10" s="26" t="s">
        <v>110</v>
      </c>
      <c r="M10" s="73">
        <v>52.1</v>
      </c>
      <c r="N10" s="73">
        <v>28.1</v>
      </c>
      <c r="O10" s="73">
        <v>4</v>
      </c>
      <c r="P10" s="73">
        <v>37.200000000000003</v>
      </c>
      <c r="Q10" s="73">
        <v>68.400000000000006</v>
      </c>
      <c r="R10" s="73">
        <v>72.099999999999994</v>
      </c>
      <c r="S10" s="73">
        <v>1.5</v>
      </c>
      <c r="T10" s="73">
        <v>50.9</v>
      </c>
      <c r="U10" s="73">
        <v>19.3</v>
      </c>
      <c r="V10" s="73">
        <v>1.1000000000000001</v>
      </c>
    </row>
    <row r="11" spans="1:22" ht="20.100000000000001" customHeight="1">
      <c r="A11" s="224">
        <v>4</v>
      </c>
      <c r="B11" s="197" t="s">
        <v>57</v>
      </c>
      <c r="C11" s="197" t="s">
        <v>238</v>
      </c>
      <c r="D11" s="40" t="s">
        <v>110</v>
      </c>
      <c r="E11" s="40" t="s">
        <v>114</v>
      </c>
      <c r="F11" s="40" t="s">
        <v>108</v>
      </c>
      <c r="G11" s="40"/>
      <c r="H11" s="195">
        <v>0.81599999999999995</v>
      </c>
      <c r="L11" s="26" t="s">
        <v>112</v>
      </c>
      <c r="M11" s="73">
        <v>1.6</v>
      </c>
      <c r="N11" s="73">
        <v>0.7</v>
      </c>
      <c r="O11" s="73">
        <v>1.9</v>
      </c>
      <c r="P11" s="73">
        <v>0.3</v>
      </c>
      <c r="Q11" s="73">
        <v>1.5</v>
      </c>
      <c r="R11" s="73">
        <v>1.4</v>
      </c>
      <c r="S11" s="73">
        <v>0.5</v>
      </c>
      <c r="T11" s="73">
        <v>0.1</v>
      </c>
      <c r="U11" s="73">
        <v>0.7</v>
      </c>
      <c r="V11" s="73">
        <v>0.7</v>
      </c>
    </row>
    <row r="12" spans="1:22" ht="20.100000000000001" customHeight="1">
      <c r="A12" s="224"/>
      <c r="B12" s="197"/>
      <c r="C12" s="197"/>
      <c r="D12" s="56">
        <v>0.60199999999999998</v>
      </c>
      <c r="E12" s="56">
        <v>0.112</v>
      </c>
      <c r="F12" s="56">
        <v>0.10199999999999999</v>
      </c>
      <c r="G12" s="56"/>
      <c r="H12" s="195"/>
      <c r="L12" s="26" t="s">
        <v>114</v>
      </c>
      <c r="M12" s="73">
        <v>16.100000000000001</v>
      </c>
      <c r="N12" s="73">
        <v>24.7</v>
      </c>
      <c r="O12" s="73">
        <v>7.8</v>
      </c>
      <c r="P12" s="73">
        <v>5.0999999999999996</v>
      </c>
      <c r="Q12" s="73">
        <v>5</v>
      </c>
      <c r="R12" s="73">
        <v>6.8</v>
      </c>
      <c r="S12" s="73">
        <v>16.2</v>
      </c>
      <c r="T12" s="73">
        <v>13.3</v>
      </c>
      <c r="U12" s="73">
        <v>21.6</v>
      </c>
      <c r="V12" s="73">
        <v>5</v>
      </c>
    </row>
    <row r="13" spans="1:22" ht="20.100000000000001" customHeight="1">
      <c r="A13" s="224">
        <v>5</v>
      </c>
      <c r="B13" s="197" t="s">
        <v>239</v>
      </c>
      <c r="C13" s="197" t="s">
        <v>233</v>
      </c>
      <c r="D13" s="47" t="s">
        <v>110</v>
      </c>
      <c r="E13" s="47" t="s">
        <v>114</v>
      </c>
      <c r="F13" s="47" t="s">
        <v>108</v>
      </c>
      <c r="G13" s="47"/>
      <c r="H13" s="195">
        <v>0.85499999999999998</v>
      </c>
      <c r="L13" s="26" t="s">
        <v>116</v>
      </c>
      <c r="M13" s="73">
        <v>0.2</v>
      </c>
      <c r="N13" s="73">
        <v>1.8</v>
      </c>
      <c r="O13" s="73">
        <v>2.1</v>
      </c>
      <c r="P13" s="73">
        <v>0.8</v>
      </c>
      <c r="Q13" s="73">
        <v>0</v>
      </c>
      <c r="R13" s="73">
        <v>1.2</v>
      </c>
      <c r="S13" s="73">
        <v>1.1000000000000001</v>
      </c>
      <c r="T13" s="73">
        <v>0.2</v>
      </c>
      <c r="U13" s="73">
        <v>2.6</v>
      </c>
      <c r="V13" s="73">
        <v>3.1</v>
      </c>
    </row>
    <row r="14" spans="1:22" ht="20.100000000000001" customHeight="1">
      <c r="A14" s="224"/>
      <c r="B14" s="197"/>
      <c r="C14" s="197"/>
      <c r="D14" s="49">
        <v>0.48799999999999999</v>
      </c>
      <c r="E14" s="49">
        <v>0.22800000000000001</v>
      </c>
      <c r="F14" s="49">
        <v>0.13900000000000001</v>
      </c>
      <c r="G14" s="49"/>
      <c r="H14" s="195"/>
      <c r="L14" s="30" t="s">
        <v>118</v>
      </c>
      <c r="M14" s="74">
        <v>1.4</v>
      </c>
      <c r="N14" s="74">
        <v>2.1</v>
      </c>
      <c r="O14" s="74">
        <v>4.4000000000000004</v>
      </c>
      <c r="P14" s="74">
        <v>2.7</v>
      </c>
      <c r="Q14" s="74">
        <v>1.2</v>
      </c>
      <c r="R14" s="74">
        <v>0.1</v>
      </c>
      <c r="S14" s="74">
        <v>31.2</v>
      </c>
      <c r="T14" s="74">
        <v>0.3</v>
      </c>
      <c r="U14" s="74">
        <v>1.6</v>
      </c>
      <c r="V14" s="74">
        <v>3.8</v>
      </c>
    </row>
    <row r="15" spans="1:22" ht="20.100000000000001" customHeight="1">
      <c r="A15" s="224">
        <v>6</v>
      </c>
      <c r="B15" s="197" t="s">
        <v>240</v>
      </c>
      <c r="C15" s="197" t="s">
        <v>233</v>
      </c>
      <c r="D15" s="40" t="s">
        <v>196</v>
      </c>
      <c r="E15" s="40" t="s">
        <v>201</v>
      </c>
      <c r="F15" s="40" t="s">
        <v>200</v>
      </c>
      <c r="G15" s="40"/>
      <c r="H15" s="195">
        <v>0.68799999999999994</v>
      </c>
      <c r="L15" s="25" t="s">
        <v>121</v>
      </c>
      <c r="M15" s="72">
        <v>2</v>
      </c>
      <c r="N15" s="72">
        <v>2.5</v>
      </c>
      <c r="O15" s="72">
        <v>2.7</v>
      </c>
      <c r="P15" s="72">
        <v>1.3</v>
      </c>
      <c r="Q15" s="72">
        <v>0.1</v>
      </c>
      <c r="R15" s="72">
        <v>0.7</v>
      </c>
      <c r="S15" s="72">
        <v>13.8</v>
      </c>
      <c r="T15" s="72">
        <v>1.5</v>
      </c>
      <c r="U15" s="72">
        <v>7.5</v>
      </c>
      <c r="V15" s="72">
        <v>5.5</v>
      </c>
    </row>
    <row r="16" spans="1:22" ht="20.100000000000001" customHeight="1">
      <c r="A16" s="224"/>
      <c r="B16" s="197"/>
      <c r="C16" s="197"/>
      <c r="D16" s="56">
        <v>0.253</v>
      </c>
      <c r="E16" s="56">
        <v>0.23899999999999999</v>
      </c>
      <c r="F16" s="56">
        <v>0.19600000000000001</v>
      </c>
      <c r="G16" s="56"/>
      <c r="H16" s="195"/>
      <c r="L16" s="26" t="s">
        <v>123</v>
      </c>
      <c r="M16" s="73">
        <v>1.7</v>
      </c>
      <c r="N16" s="73">
        <v>2.1</v>
      </c>
      <c r="O16" s="73">
        <v>7.3</v>
      </c>
      <c r="P16" s="73">
        <v>1.2</v>
      </c>
      <c r="Q16" s="73">
        <v>2.2999999999999998</v>
      </c>
      <c r="R16" s="73">
        <v>1.3</v>
      </c>
      <c r="S16" s="73">
        <v>2.7</v>
      </c>
      <c r="T16" s="73">
        <v>1.6</v>
      </c>
      <c r="U16" s="73">
        <v>4.5999999999999996</v>
      </c>
      <c r="V16" s="73">
        <v>7.9</v>
      </c>
    </row>
    <row r="17" spans="1:22" ht="20.100000000000001" customHeight="1">
      <c r="A17" s="224">
        <v>7</v>
      </c>
      <c r="B17" s="197" t="s">
        <v>241</v>
      </c>
      <c r="C17" s="197" t="s">
        <v>242</v>
      </c>
      <c r="D17" s="47" t="s">
        <v>110</v>
      </c>
      <c r="E17" s="47" t="s">
        <v>108</v>
      </c>
      <c r="F17" s="47" t="s">
        <v>114</v>
      </c>
      <c r="G17" s="47"/>
      <c r="H17" s="195">
        <v>0.91300000000000003</v>
      </c>
      <c r="L17" s="26" t="s">
        <v>125</v>
      </c>
      <c r="M17" s="73">
        <v>0</v>
      </c>
      <c r="N17" s="73">
        <v>0</v>
      </c>
      <c r="O17" s="73">
        <v>0</v>
      </c>
      <c r="P17" s="73">
        <v>0</v>
      </c>
      <c r="Q17" s="73">
        <v>0</v>
      </c>
      <c r="R17" s="73">
        <v>0</v>
      </c>
      <c r="S17" s="73">
        <v>0.4</v>
      </c>
      <c r="T17" s="73">
        <v>0.1</v>
      </c>
      <c r="U17" s="73">
        <v>0.3</v>
      </c>
      <c r="V17" s="73">
        <v>0.2</v>
      </c>
    </row>
    <row r="18" spans="1:22" ht="20.100000000000001" customHeight="1">
      <c r="A18" s="224"/>
      <c r="B18" s="197"/>
      <c r="C18" s="197"/>
      <c r="D18" s="49">
        <v>0.72199999999999998</v>
      </c>
      <c r="E18" s="49">
        <v>0.13300000000000001</v>
      </c>
      <c r="F18" s="49">
        <v>5.8000000000000003E-2</v>
      </c>
      <c r="G18" s="49"/>
      <c r="H18" s="195"/>
      <c r="L18" s="26" t="s">
        <v>127</v>
      </c>
      <c r="M18" s="73">
        <v>0.7</v>
      </c>
      <c r="N18" s="73">
        <v>0.5</v>
      </c>
      <c r="O18" s="73">
        <v>6.4</v>
      </c>
      <c r="P18" s="73">
        <v>1.8</v>
      </c>
      <c r="Q18" s="73">
        <v>0.8</v>
      </c>
      <c r="R18" s="73">
        <v>0.5</v>
      </c>
      <c r="S18" s="73">
        <v>0.5</v>
      </c>
      <c r="T18" s="73">
        <v>0.2</v>
      </c>
      <c r="U18" s="73">
        <v>3.9</v>
      </c>
      <c r="V18" s="73">
        <v>4.0999999999999996</v>
      </c>
    </row>
    <row r="19" spans="1:22" ht="20.100000000000001" customHeight="1">
      <c r="A19" s="224">
        <v>8</v>
      </c>
      <c r="B19" s="197" t="s">
        <v>243</v>
      </c>
      <c r="C19" s="197" t="s">
        <v>233</v>
      </c>
      <c r="D19" s="40" t="s">
        <v>114</v>
      </c>
      <c r="E19" s="40" t="s">
        <v>245</v>
      </c>
      <c r="F19" s="40" t="s">
        <v>203</v>
      </c>
      <c r="G19" s="40"/>
      <c r="H19" s="195">
        <v>0.93500000000000005</v>
      </c>
      <c r="L19" s="28" t="s">
        <v>129</v>
      </c>
      <c r="M19" s="75">
        <v>0.3</v>
      </c>
      <c r="N19" s="75">
        <v>1.2</v>
      </c>
      <c r="O19" s="75">
        <v>0.6</v>
      </c>
      <c r="P19" s="75">
        <v>0.8</v>
      </c>
      <c r="Q19" s="75">
        <v>0</v>
      </c>
      <c r="R19" s="75">
        <v>0</v>
      </c>
      <c r="S19" s="75">
        <v>1</v>
      </c>
      <c r="T19" s="75">
        <v>0.2</v>
      </c>
      <c r="U19" s="75">
        <v>4.5</v>
      </c>
      <c r="V19" s="75">
        <v>2.5</v>
      </c>
    </row>
    <row r="20" spans="1:22" ht="20.100000000000001" customHeight="1">
      <c r="A20" s="224"/>
      <c r="B20" s="197"/>
      <c r="C20" s="197"/>
      <c r="D20" s="56">
        <v>0.53300000000000003</v>
      </c>
      <c r="E20" s="56">
        <v>0.26800000000000002</v>
      </c>
      <c r="F20" s="56">
        <v>0.13400000000000001</v>
      </c>
      <c r="G20" s="56"/>
      <c r="H20" s="195"/>
      <c r="L20" s="32" t="s">
        <v>132</v>
      </c>
      <c r="M20" s="76">
        <v>0</v>
      </c>
      <c r="N20" s="76">
        <v>0</v>
      </c>
      <c r="O20" s="76">
        <v>0</v>
      </c>
      <c r="P20" s="76">
        <v>0</v>
      </c>
      <c r="Q20" s="76">
        <v>0</v>
      </c>
      <c r="R20" s="76">
        <v>0</v>
      </c>
      <c r="S20" s="76">
        <v>0.1</v>
      </c>
      <c r="T20" s="76">
        <v>0</v>
      </c>
      <c r="U20" s="76">
        <v>0.1</v>
      </c>
      <c r="V20" s="76">
        <v>0.2</v>
      </c>
    </row>
    <row r="21" spans="1:22" ht="20.100000000000001" customHeight="1">
      <c r="A21" s="224">
        <v>9</v>
      </c>
      <c r="B21" s="197" t="s">
        <v>244</v>
      </c>
      <c r="C21" s="197" t="s">
        <v>242</v>
      </c>
      <c r="D21" s="47" t="s">
        <v>247</v>
      </c>
      <c r="E21" s="47" t="s">
        <v>104</v>
      </c>
      <c r="F21" s="47" t="s">
        <v>246</v>
      </c>
      <c r="G21" s="47"/>
      <c r="H21" s="195">
        <v>0.47399999999999998</v>
      </c>
      <c r="L21" s="26" t="s">
        <v>134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0.6</v>
      </c>
      <c r="T21" s="73">
        <v>0</v>
      </c>
      <c r="U21" s="73">
        <v>0.2</v>
      </c>
      <c r="V21" s="73">
        <v>0.2</v>
      </c>
    </row>
    <row r="22" spans="1:22" ht="20.100000000000001" customHeight="1">
      <c r="A22" s="224"/>
      <c r="B22" s="197"/>
      <c r="C22" s="197"/>
      <c r="D22" s="49">
        <v>0.16400000000000001</v>
      </c>
      <c r="E22" s="49">
        <v>0.156</v>
      </c>
      <c r="F22" s="49">
        <v>0.154</v>
      </c>
      <c r="G22" s="49"/>
      <c r="H22" s="195"/>
      <c r="L22" s="26" t="s">
        <v>136</v>
      </c>
      <c r="M22" s="73">
        <v>0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0.1</v>
      </c>
      <c r="T22" s="73">
        <v>0</v>
      </c>
      <c r="U22" s="73">
        <v>0.1</v>
      </c>
      <c r="V22" s="73">
        <v>0</v>
      </c>
    </row>
    <row r="23" spans="1:22" ht="20.100000000000001" customHeight="1">
      <c r="A23" s="224">
        <v>10</v>
      </c>
      <c r="B23" s="197" t="s">
        <v>248</v>
      </c>
      <c r="C23" s="197" t="s">
        <v>237</v>
      </c>
      <c r="D23" s="40" t="s">
        <v>110</v>
      </c>
      <c r="E23" s="40" t="s">
        <v>201</v>
      </c>
      <c r="F23" s="40" t="s">
        <v>108</v>
      </c>
      <c r="G23" s="40"/>
      <c r="H23" s="195">
        <v>0.59199999999999997</v>
      </c>
      <c r="L23" s="26" t="s">
        <v>138</v>
      </c>
      <c r="M23" s="73">
        <v>0</v>
      </c>
      <c r="N23" s="73">
        <v>0</v>
      </c>
      <c r="O23" s="73">
        <v>0.1</v>
      </c>
      <c r="P23" s="73">
        <v>0</v>
      </c>
      <c r="Q23" s="73">
        <v>0</v>
      </c>
      <c r="R23" s="73">
        <v>0</v>
      </c>
      <c r="S23" s="73">
        <v>0.1</v>
      </c>
      <c r="T23" s="73">
        <v>0.1</v>
      </c>
      <c r="U23" s="73">
        <v>0.1</v>
      </c>
      <c r="V23" s="73">
        <v>0.7</v>
      </c>
    </row>
    <row r="24" spans="1:22" ht="20.100000000000001" customHeight="1">
      <c r="A24" s="226"/>
      <c r="B24" s="227"/>
      <c r="C24" s="227"/>
      <c r="D24" s="43">
        <v>0.40400000000000003</v>
      </c>
      <c r="E24" s="43">
        <v>0.11600000000000001</v>
      </c>
      <c r="F24" s="43">
        <v>7.1999999999999995E-2</v>
      </c>
      <c r="G24" s="43"/>
      <c r="H24" s="196"/>
      <c r="I24" s="24"/>
      <c r="L24" s="26" t="s">
        <v>140</v>
      </c>
      <c r="M24" s="73">
        <v>0</v>
      </c>
      <c r="N24" s="73">
        <v>0</v>
      </c>
      <c r="O24" s="73">
        <v>0</v>
      </c>
      <c r="P24" s="73">
        <v>0</v>
      </c>
      <c r="Q24" s="73">
        <v>0</v>
      </c>
      <c r="R24" s="73">
        <v>0</v>
      </c>
      <c r="S24" s="73">
        <v>0</v>
      </c>
      <c r="T24" s="73">
        <v>0</v>
      </c>
      <c r="U24" s="73">
        <v>0.1</v>
      </c>
      <c r="V24" s="73">
        <v>0.1</v>
      </c>
    </row>
    <row r="25" spans="1:22">
      <c r="L25" s="26" t="s">
        <v>142</v>
      </c>
      <c r="M25" s="73">
        <v>0</v>
      </c>
      <c r="N25" s="73">
        <v>0.2</v>
      </c>
      <c r="O25" s="73">
        <v>0</v>
      </c>
      <c r="P25" s="73">
        <v>0</v>
      </c>
      <c r="Q25" s="73">
        <v>0</v>
      </c>
      <c r="R25" s="73">
        <v>0</v>
      </c>
      <c r="S25" s="73">
        <v>0.3</v>
      </c>
      <c r="T25" s="73">
        <v>0</v>
      </c>
      <c r="U25" s="73">
        <v>0.1</v>
      </c>
      <c r="V25" s="73">
        <v>0.5</v>
      </c>
    </row>
    <row r="26" spans="1:22">
      <c r="L26" s="26" t="s">
        <v>144</v>
      </c>
      <c r="M26" s="73">
        <v>0.1</v>
      </c>
      <c r="N26" s="73">
        <v>0.1</v>
      </c>
      <c r="O26" s="73">
        <v>0.2</v>
      </c>
      <c r="P26" s="73">
        <v>0.1</v>
      </c>
      <c r="Q26" s="73">
        <v>0</v>
      </c>
      <c r="R26" s="73">
        <v>0</v>
      </c>
      <c r="S26" s="73">
        <v>0</v>
      </c>
      <c r="T26" s="73">
        <v>0</v>
      </c>
      <c r="U26" s="73">
        <v>0.1</v>
      </c>
      <c r="V26" s="73">
        <v>2.7</v>
      </c>
    </row>
    <row r="27" spans="1:22">
      <c r="A27" t="s">
        <v>37</v>
      </c>
      <c r="L27" s="26" t="s">
        <v>146</v>
      </c>
      <c r="M27" s="73">
        <v>0.1</v>
      </c>
      <c r="N27" s="73">
        <v>0.2</v>
      </c>
      <c r="O27" s="73">
        <v>0.1</v>
      </c>
      <c r="P27" s="73">
        <v>0.2</v>
      </c>
      <c r="Q27" s="73">
        <v>0</v>
      </c>
      <c r="R27" s="73">
        <v>0</v>
      </c>
      <c r="S27" s="73">
        <v>1</v>
      </c>
      <c r="T27" s="73">
        <v>0.1</v>
      </c>
      <c r="U27" s="73">
        <v>0.1</v>
      </c>
      <c r="V27" s="73">
        <v>2</v>
      </c>
    </row>
    <row r="28" spans="1:22">
      <c r="A28" t="s">
        <v>205</v>
      </c>
      <c r="L28" s="26" t="s">
        <v>148</v>
      </c>
      <c r="M28" s="73">
        <v>0</v>
      </c>
      <c r="N28" s="73">
        <v>0</v>
      </c>
      <c r="O28" s="73">
        <v>0</v>
      </c>
      <c r="P28" s="73">
        <v>0</v>
      </c>
      <c r="Q28" s="73">
        <v>0</v>
      </c>
      <c r="R28" s="73">
        <v>0</v>
      </c>
      <c r="S28" s="73">
        <v>0.3</v>
      </c>
      <c r="T28" s="73">
        <v>0</v>
      </c>
      <c r="U28" s="73">
        <v>0</v>
      </c>
      <c r="V28" s="73">
        <v>0.1</v>
      </c>
    </row>
    <row r="29" spans="1:22">
      <c r="A29" t="s">
        <v>249</v>
      </c>
      <c r="L29" s="26" t="s">
        <v>150</v>
      </c>
      <c r="M29" s="73">
        <v>0.1</v>
      </c>
      <c r="N29" s="73">
        <v>0.2</v>
      </c>
      <c r="O29" s="73">
        <v>0.4</v>
      </c>
      <c r="P29" s="73">
        <v>0.1</v>
      </c>
      <c r="Q29" s="73">
        <v>0</v>
      </c>
      <c r="R29" s="73">
        <v>0</v>
      </c>
      <c r="S29" s="73">
        <v>1.4</v>
      </c>
      <c r="T29" s="73">
        <v>0</v>
      </c>
      <c r="U29" s="73">
        <v>0.1</v>
      </c>
      <c r="V29" s="73">
        <v>1.2</v>
      </c>
    </row>
    <row r="30" spans="1:22">
      <c r="A30" t="s">
        <v>250</v>
      </c>
      <c r="L30" s="30" t="s">
        <v>152</v>
      </c>
      <c r="M30" s="74">
        <v>0</v>
      </c>
      <c r="N30" s="74">
        <v>0.1</v>
      </c>
      <c r="O30" s="74">
        <v>0.5</v>
      </c>
      <c r="P30" s="74">
        <v>0.1</v>
      </c>
      <c r="Q30" s="74">
        <v>0</v>
      </c>
      <c r="R30" s="74">
        <v>0</v>
      </c>
      <c r="S30" s="74">
        <v>0.2</v>
      </c>
      <c r="T30" s="74">
        <v>0</v>
      </c>
      <c r="U30" s="74">
        <v>0</v>
      </c>
      <c r="V30" s="74">
        <v>1.2</v>
      </c>
    </row>
    <row r="31" spans="1:22">
      <c r="L31" s="25" t="s">
        <v>155</v>
      </c>
      <c r="M31" s="72">
        <v>0</v>
      </c>
      <c r="N31" s="72">
        <v>1</v>
      </c>
      <c r="O31" s="72">
        <v>7.4</v>
      </c>
      <c r="P31" s="72">
        <v>4.2</v>
      </c>
      <c r="Q31" s="72">
        <v>0</v>
      </c>
      <c r="R31" s="72">
        <v>0.2</v>
      </c>
      <c r="S31" s="72">
        <v>0.2</v>
      </c>
      <c r="T31" s="72">
        <v>0.1</v>
      </c>
      <c r="U31" s="72">
        <v>2.5</v>
      </c>
      <c r="V31" s="72">
        <v>0.7</v>
      </c>
    </row>
    <row r="32" spans="1:22">
      <c r="L32" s="26" t="s">
        <v>157</v>
      </c>
      <c r="M32" s="73">
        <v>0</v>
      </c>
      <c r="N32" s="73">
        <v>0</v>
      </c>
      <c r="O32" s="73">
        <v>1.9</v>
      </c>
      <c r="P32" s="73">
        <v>0</v>
      </c>
      <c r="Q32" s="73">
        <v>0</v>
      </c>
      <c r="R32" s="73">
        <v>0</v>
      </c>
      <c r="S32" s="73">
        <v>0.1</v>
      </c>
      <c r="T32" s="73">
        <v>0</v>
      </c>
      <c r="U32" s="73">
        <v>0.1</v>
      </c>
      <c r="V32" s="73">
        <v>2.6</v>
      </c>
    </row>
    <row r="33" spans="12:22">
      <c r="L33" s="26" t="s">
        <v>159</v>
      </c>
      <c r="M33" s="73">
        <v>0.1</v>
      </c>
      <c r="N33" s="73">
        <v>0.2</v>
      </c>
      <c r="O33" s="73">
        <v>3.3</v>
      </c>
      <c r="P33" s="73">
        <v>0.4</v>
      </c>
      <c r="Q33" s="73">
        <v>0</v>
      </c>
      <c r="R33" s="73">
        <v>0</v>
      </c>
      <c r="S33" s="73">
        <v>0</v>
      </c>
      <c r="T33" s="73">
        <v>0</v>
      </c>
      <c r="U33" s="73">
        <v>0.1</v>
      </c>
      <c r="V33" s="73">
        <v>1.5</v>
      </c>
    </row>
    <row r="34" spans="12:22">
      <c r="L34" s="26" t="s">
        <v>161</v>
      </c>
      <c r="M34" s="73">
        <v>0</v>
      </c>
      <c r="N34" s="73">
        <v>0</v>
      </c>
      <c r="O34" s="73">
        <v>0.3</v>
      </c>
      <c r="P34" s="73">
        <v>0</v>
      </c>
      <c r="Q34" s="73">
        <v>0</v>
      </c>
      <c r="R34" s="73">
        <v>0</v>
      </c>
      <c r="S34" s="73">
        <v>0.1</v>
      </c>
      <c r="T34" s="73">
        <v>0</v>
      </c>
      <c r="U34" s="73">
        <v>0.3</v>
      </c>
      <c r="V34" s="73">
        <v>0.2</v>
      </c>
    </row>
    <row r="35" spans="12:22">
      <c r="L35" s="26" t="s">
        <v>163</v>
      </c>
      <c r="M35" s="73">
        <v>0</v>
      </c>
      <c r="N35" s="73">
        <v>0</v>
      </c>
      <c r="O35" s="73">
        <v>0.4</v>
      </c>
      <c r="P35" s="73">
        <v>0.5</v>
      </c>
      <c r="Q35" s="73">
        <v>0</v>
      </c>
      <c r="R35" s="73">
        <v>0</v>
      </c>
      <c r="S35" s="73">
        <v>0.1</v>
      </c>
      <c r="T35" s="73">
        <v>0.1</v>
      </c>
      <c r="U35" s="73">
        <v>0.2</v>
      </c>
      <c r="V35" s="73">
        <v>0.9</v>
      </c>
    </row>
    <row r="36" spans="12:22">
      <c r="L36" s="26" t="s">
        <v>165</v>
      </c>
      <c r="M36" s="73">
        <v>0.1</v>
      </c>
      <c r="N36" s="73">
        <v>1.4</v>
      </c>
      <c r="O36" s="73">
        <v>16</v>
      </c>
      <c r="P36" s="73">
        <v>3.1</v>
      </c>
      <c r="Q36" s="73">
        <v>0</v>
      </c>
      <c r="R36" s="73">
        <v>0.1</v>
      </c>
      <c r="S36" s="73">
        <v>0</v>
      </c>
      <c r="T36" s="73">
        <v>0</v>
      </c>
      <c r="U36" s="73">
        <v>0.1</v>
      </c>
      <c r="V36" s="73">
        <v>3.8</v>
      </c>
    </row>
    <row r="37" spans="12:22">
      <c r="L37" s="26" t="s">
        <v>167</v>
      </c>
      <c r="M37" s="73">
        <v>0.1</v>
      </c>
      <c r="N37" s="73">
        <v>0.3</v>
      </c>
      <c r="O37" s="73">
        <v>0.8</v>
      </c>
      <c r="P37" s="73">
        <v>0.5</v>
      </c>
      <c r="Q37" s="73">
        <v>0</v>
      </c>
      <c r="R37" s="73">
        <v>0.1</v>
      </c>
      <c r="S37" s="73">
        <v>0.1</v>
      </c>
      <c r="T37" s="73">
        <v>0.1</v>
      </c>
      <c r="U37" s="73">
        <v>0.2</v>
      </c>
      <c r="V37" s="73">
        <v>0.8</v>
      </c>
    </row>
    <row r="38" spans="12:22">
      <c r="L38" s="28" t="s">
        <v>169</v>
      </c>
      <c r="M38" s="75">
        <v>0.3</v>
      </c>
      <c r="N38" s="75">
        <v>0.4</v>
      </c>
      <c r="O38" s="75">
        <v>4.5</v>
      </c>
      <c r="P38" s="75">
        <v>3.1</v>
      </c>
      <c r="Q38" s="75">
        <v>0.2</v>
      </c>
      <c r="R38" s="75">
        <v>0.2</v>
      </c>
      <c r="S38" s="75">
        <v>0.3</v>
      </c>
      <c r="T38" s="75">
        <v>0</v>
      </c>
      <c r="U38" s="75">
        <v>1.5</v>
      </c>
      <c r="V38" s="75">
        <v>3.1</v>
      </c>
    </row>
    <row r="39" spans="12:22">
      <c r="L39" s="32" t="s">
        <v>171</v>
      </c>
      <c r="M39" s="76">
        <v>0.1</v>
      </c>
      <c r="N39" s="76">
        <v>1.4</v>
      </c>
      <c r="O39" s="76">
        <v>0.4</v>
      </c>
      <c r="P39" s="76">
        <v>2.4</v>
      </c>
      <c r="Q39" s="76">
        <v>0.1</v>
      </c>
      <c r="R39" s="76">
        <v>0.1</v>
      </c>
      <c r="S39" s="76">
        <v>0.3</v>
      </c>
      <c r="T39" s="76">
        <v>0.2</v>
      </c>
      <c r="U39" s="76">
        <v>1.3</v>
      </c>
      <c r="V39" s="76">
        <v>2</v>
      </c>
    </row>
    <row r="40" spans="12:22">
      <c r="L40" s="26" t="s">
        <v>173</v>
      </c>
      <c r="M40" s="73">
        <v>0.1</v>
      </c>
      <c r="N40" s="73">
        <v>2.8</v>
      </c>
      <c r="O40" s="73">
        <v>1.7</v>
      </c>
      <c r="P40" s="73">
        <v>5.7</v>
      </c>
      <c r="Q40" s="73">
        <v>0</v>
      </c>
      <c r="R40" s="73">
        <v>0</v>
      </c>
      <c r="S40" s="73">
        <v>0.1</v>
      </c>
      <c r="T40" s="73">
        <v>0.8</v>
      </c>
      <c r="U40" s="73">
        <v>1.2</v>
      </c>
      <c r="V40" s="73">
        <v>1.9</v>
      </c>
    </row>
    <row r="41" spans="12:22">
      <c r="L41" s="28" t="s">
        <v>175</v>
      </c>
      <c r="M41" s="75">
        <v>0</v>
      </c>
      <c r="N41" s="75">
        <v>0.1</v>
      </c>
      <c r="O41" s="75">
        <v>0.4</v>
      </c>
      <c r="P41" s="75">
        <v>0.1</v>
      </c>
      <c r="Q41" s="75">
        <v>0</v>
      </c>
      <c r="R41" s="75">
        <v>0</v>
      </c>
      <c r="S41" s="75">
        <v>0.1</v>
      </c>
      <c r="T41" s="75">
        <v>0</v>
      </c>
      <c r="U41" s="75">
        <v>0.1</v>
      </c>
      <c r="V41" s="75">
        <v>2.4</v>
      </c>
    </row>
    <row r="42" spans="12:22">
      <c r="L42" s="77" t="s">
        <v>299</v>
      </c>
      <c r="M42" s="78">
        <f>SUM(M7:M41)</f>
        <v>99.999999999999957</v>
      </c>
      <c r="N42" s="78">
        <f t="shared" ref="N42:V42" si="0">SUM(N7:N41)</f>
        <v>99.8</v>
      </c>
      <c r="O42" s="78">
        <f t="shared" si="0"/>
        <v>99.90000000000002</v>
      </c>
      <c r="P42" s="78">
        <f t="shared" si="0"/>
        <v>99.899999999999977</v>
      </c>
      <c r="Q42" s="78">
        <f t="shared" si="0"/>
        <v>99.8</v>
      </c>
      <c r="R42" s="78">
        <f t="shared" si="0"/>
        <v>100.39999999999998</v>
      </c>
      <c r="S42" s="78">
        <f t="shared" si="0"/>
        <v>100.59999999999995</v>
      </c>
      <c r="T42" s="78">
        <f t="shared" si="0"/>
        <v>100.29999999999995</v>
      </c>
      <c r="U42" s="78">
        <f t="shared" si="0"/>
        <v>99.999999999999929</v>
      </c>
      <c r="V42" s="78">
        <f t="shared" si="0"/>
        <v>100.00000000000001</v>
      </c>
    </row>
  </sheetData>
  <mergeCells count="43">
    <mergeCell ref="D4:G4"/>
    <mergeCell ref="C17:C18"/>
    <mergeCell ref="H17:H18"/>
    <mergeCell ref="B5:B6"/>
    <mergeCell ref="C5:C6"/>
    <mergeCell ref="H5:H6"/>
    <mergeCell ref="C7:C8"/>
    <mergeCell ref="H7:H8"/>
    <mergeCell ref="C9:C10"/>
    <mergeCell ref="H9:H10"/>
    <mergeCell ref="C11:C12"/>
    <mergeCell ref="H11:H12"/>
    <mergeCell ref="C13:C14"/>
    <mergeCell ref="H13:H14"/>
    <mergeCell ref="C15:C16"/>
    <mergeCell ref="H15:H16"/>
    <mergeCell ref="A23:A24"/>
    <mergeCell ref="C23:C24"/>
    <mergeCell ref="H23:H24"/>
    <mergeCell ref="B23:B24"/>
    <mergeCell ref="A21:A22"/>
    <mergeCell ref="B21:B22"/>
    <mergeCell ref="B13:B14"/>
    <mergeCell ref="A15:A16"/>
    <mergeCell ref="B15:B16"/>
    <mergeCell ref="C21:C22"/>
    <mergeCell ref="H21:H22"/>
    <mergeCell ref="L5:L6"/>
    <mergeCell ref="M5:V5"/>
    <mergeCell ref="A17:A18"/>
    <mergeCell ref="B17:B18"/>
    <mergeCell ref="A19:A20"/>
    <mergeCell ref="B19:B20"/>
    <mergeCell ref="A5:A6"/>
    <mergeCell ref="A7:A8"/>
    <mergeCell ref="B7:B8"/>
    <mergeCell ref="A9:A10"/>
    <mergeCell ref="B9:B10"/>
    <mergeCell ref="C19:C20"/>
    <mergeCell ref="H19:H20"/>
    <mergeCell ref="A11:A12"/>
    <mergeCell ref="B11:B12"/>
    <mergeCell ref="A13:A14"/>
  </mergeCells>
  <phoneticPr fontId="2" type="noConversion"/>
  <pageMargins left="0.7" right="0.7" top="0.75" bottom="0.75" header="0.3" footer="0.3"/>
  <pageSetup paperSize="9" scale="67" fitToHeight="0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7"/>
  <sheetViews>
    <sheetView topLeftCell="A13" workbookViewId="0">
      <selection sqref="A1:M37"/>
    </sheetView>
  </sheetViews>
  <sheetFormatPr defaultRowHeight="16.5"/>
  <cols>
    <col min="1" max="1" width="15.625" customWidth="1"/>
    <col min="2" max="11" width="10.625" customWidth="1"/>
    <col min="12" max="12" width="11.375" customWidth="1"/>
    <col min="13" max="13" width="14.125" customWidth="1"/>
  </cols>
  <sheetData>
    <row r="1" spans="1:13">
      <c r="A1" s="80" t="s">
        <v>521</v>
      </c>
    </row>
    <row r="2" spans="1:13">
      <c r="A2" s="80"/>
    </row>
    <row r="4" spans="1:13" ht="16.5" customHeight="1">
      <c r="A4" s="187" t="s">
        <v>365</v>
      </c>
      <c r="B4" s="187" t="s">
        <v>458</v>
      </c>
      <c r="C4" s="187"/>
      <c r="D4" s="187"/>
      <c r="E4" s="187"/>
      <c r="F4" s="187"/>
      <c r="G4" s="187"/>
      <c r="H4" s="187"/>
      <c r="I4" s="187"/>
      <c r="J4" s="187"/>
      <c r="K4" s="187"/>
      <c r="L4" s="188" t="s">
        <v>483</v>
      </c>
      <c r="M4" s="188" t="s">
        <v>484</v>
      </c>
    </row>
    <row r="5" spans="1:13" ht="39.950000000000003" customHeight="1">
      <c r="A5" s="187"/>
      <c r="B5" s="117" t="s">
        <v>118</v>
      </c>
      <c r="C5" s="117" t="s">
        <v>114</v>
      </c>
      <c r="D5" s="117" t="s">
        <v>104</v>
      </c>
      <c r="E5" s="117" t="s">
        <v>121</v>
      </c>
      <c r="F5" s="117" t="s">
        <v>106</v>
      </c>
      <c r="G5" s="153" t="s">
        <v>132</v>
      </c>
      <c r="H5" s="153" t="s">
        <v>123</v>
      </c>
      <c r="I5" s="153" t="s">
        <v>110</v>
      </c>
      <c r="J5" s="153" t="s">
        <v>146</v>
      </c>
      <c r="K5" s="153" t="s">
        <v>499</v>
      </c>
      <c r="L5" s="189"/>
      <c r="M5" s="189"/>
    </row>
    <row r="6" spans="1:13" ht="20.100000000000001" customHeight="1">
      <c r="A6" s="150">
        <v>1999</v>
      </c>
      <c r="B6" s="125">
        <v>4162</v>
      </c>
      <c r="C6" s="125">
        <v>1929</v>
      </c>
      <c r="D6" s="125">
        <v>1476</v>
      </c>
      <c r="E6" s="125">
        <v>1191</v>
      </c>
      <c r="F6" s="125">
        <v>1315</v>
      </c>
      <c r="G6" s="125">
        <v>1189</v>
      </c>
      <c r="H6" s="125">
        <v>596</v>
      </c>
      <c r="I6" s="125">
        <v>318</v>
      </c>
      <c r="J6" s="125">
        <v>730</v>
      </c>
      <c r="K6" s="125">
        <v>862</v>
      </c>
      <c r="L6" s="149">
        <v>22161</v>
      </c>
      <c r="M6" s="10">
        <f>SUM(B6:K6)/L6</f>
        <v>0.62127160326700059</v>
      </c>
    </row>
    <row r="7" spans="1:13" ht="20.100000000000001" customHeight="1">
      <c r="A7" s="151">
        <v>2000</v>
      </c>
      <c r="B7" s="126">
        <v>4801</v>
      </c>
      <c r="C7" s="126">
        <v>2683</v>
      </c>
      <c r="D7" s="126">
        <v>2004</v>
      </c>
      <c r="E7" s="126">
        <v>1705</v>
      </c>
      <c r="F7" s="126">
        <v>1786</v>
      </c>
      <c r="G7" s="126">
        <v>1435</v>
      </c>
      <c r="H7" s="126">
        <v>676</v>
      </c>
      <c r="I7" s="126">
        <v>522</v>
      </c>
      <c r="J7" s="126">
        <v>749</v>
      </c>
      <c r="K7" s="126">
        <v>941</v>
      </c>
      <c r="L7" s="126">
        <v>28451</v>
      </c>
      <c r="M7" s="10">
        <f>SUM(B7:K7)/L7</f>
        <v>0.60813328178271409</v>
      </c>
    </row>
    <row r="8" spans="1:13" ht="20.100000000000001" customHeight="1">
      <c r="A8" s="151">
        <v>2001</v>
      </c>
      <c r="B8" s="126">
        <v>5996</v>
      </c>
      <c r="C8" s="126">
        <v>3457</v>
      </c>
      <c r="D8" s="126">
        <v>2375</v>
      </c>
      <c r="E8" s="126">
        <v>2085</v>
      </c>
      <c r="F8" s="126">
        <v>2322</v>
      </c>
      <c r="G8" s="126">
        <v>1651</v>
      </c>
      <c r="H8" s="126">
        <v>887</v>
      </c>
      <c r="I8" s="126">
        <v>607</v>
      </c>
      <c r="J8" s="126">
        <v>876</v>
      </c>
      <c r="K8" s="126">
        <v>988</v>
      </c>
      <c r="L8" s="126">
        <v>33392</v>
      </c>
      <c r="M8" s="10">
        <f t="shared" ref="M8:M29" si="0">SUM(B8:K8)/L8</f>
        <v>0.63620028749401059</v>
      </c>
    </row>
    <row r="9" spans="1:13" ht="20.100000000000001" customHeight="1">
      <c r="A9" s="151">
        <v>2002</v>
      </c>
      <c r="B9" s="126">
        <v>5440</v>
      </c>
      <c r="C9" s="126">
        <v>3312</v>
      </c>
      <c r="D9" s="126">
        <v>2127</v>
      </c>
      <c r="E9" s="126">
        <v>2190</v>
      </c>
      <c r="F9" s="126">
        <v>2374</v>
      </c>
      <c r="G9" s="126">
        <v>1267</v>
      </c>
      <c r="H9" s="126">
        <v>852</v>
      </c>
      <c r="I9" s="126">
        <v>743</v>
      </c>
      <c r="J9" s="126">
        <v>779</v>
      </c>
      <c r="K9" s="126">
        <v>917</v>
      </c>
      <c r="L9" s="126">
        <v>31616</v>
      </c>
      <c r="M9" s="157">
        <f t="shared" si="0"/>
        <v>0.63262272267206476</v>
      </c>
    </row>
    <row r="10" spans="1:13" ht="20.100000000000001" customHeight="1">
      <c r="A10" s="151">
        <v>2003</v>
      </c>
      <c r="B10" s="126">
        <v>5198</v>
      </c>
      <c r="C10" s="126">
        <v>3795</v>
      </c>
      <c r="D10" s="126">
        <v>2532</v>
      </c>
      <c r="E10" s="126">
        <v>2957</v>
      </c>
      <c r="F10" s="126">
        <v>3142</v>
      </c>
      <c r="G10" s="126">
        <v>1195</v>
      </c>
      <c r="H10" s="126">
        <v>968</v>
      </c>
      <c r="I10" s="126">
        <v>991</v>
      </c>
      <c r="J10" s="126">
        <v>818</v>
      </c>
      <c r="K10" s="126">
        <v>928</v>
      </c>
      <c r="L10" s="126">
        <v>35823</v>
      </c>
      <c r="M10" s="157">
        <f t="shared" si="0"/>
        <v>0.62875806046394778</v>
      </c>
    </row>
    <row r="11" spans="1:13" ht="20.100000000000001" customHeight="1">
      <c r="A11" s="151">
        <v>2004</v>
      </c>
      <c r="B11" s="126">
        <v>5085</v>
      </c>
      <c r="C11" s="126">
        <v>4318</v>
      </c>
      <c r="D11" s="126">
        <v>3233</v>
      </c>
      <c r="E11" s="126">
        <v>3757</v>
      </c>
      <c r="F11" s="126">
        <v>4191</v>
      </c>
      <c r="G11" s="126">
        <v>1444</v>
      </c>
      <c r="H11" s="126">
        <v>1270</v>
      </c>
      <c r="I11" s="126">
        <v>1156</v>
      </c>
      <c r="J11" s="126">
        <v>967</v>
      </c>
      <c r="K11" s="126">
        <v>897</v>
      </c>
      <c r="L11" s="126">
        <v>41919</v>
      </c>
      <c r="M11" s="157">
        <f t="shared" si="0"/>
        <v>0.62782986235358673</v>
      </c>
    </row>
    <row r="12" spans="1:13" ht="20.100000000000001" customHeight="1">
      <c r="A12" s="151">
        <v>2005</v>
      </c>
      <c r="B12" s="126">
        <v>5838</v>
      </c>
      <c r="C12" s="126">
        <v>4816</v>
      </c>
      <c r="D12" s="126">
        <v>3541</v>
      </c>
      <c r="E12" s="126">
        <v>4405</v>
      </c>
      <c r="F12" s="126">
        <v>4803</v>
      </c>
      <c r="G12" s="126">
        <v>1493</v>
      </c>
      <c r="H12" s="126">
        <v>1508</v>
      </c>
      <c r="I12" s="126">
        <v>1377</v>
      </c>
      <c r="J12" s="126">
        <v>1063</v>
      </c>
      <c r="K12" s="126">
        <v>1201</v>
      </c>
      <c r="L12" s="126">
        <v>47841</v>
      </c>
      <c r="M12" s="157">
        <f t="shared" si="0"/>
        <v>0.62801780899228699</v>
      </c>
    </row>
    <row r="13" spans="1:13" ht="20.100000000000001" customHeight="1">
      <c r="A13" s="151">
        <v>2006</v>
      </c>
      <c r="B13" s="126">
        <v>6185</v>
      </c>
      <c r="C13" s="126">
        <v>4441</v>
      </c>
      <c r="D13" s="126">
        <v>3792</v>
      </c>
      <c r="E13" s="126">
        <v>4392</v>
      </c>
      <c r="F13" s="126">
        <v>4993</v>
      </c>
      <c r="G13" s="126">
        <v>1830</v>
      </c>
      <c r="H13" s="126">
        <v>1652</v>
      </c>
      <c r="I13" s="126">
        <v>1743</v>
      </c>
      <c r="J13" s="126">
        <v>1288</v>
      </c>
      <c r="K13" s="126">
        <v>1222</v>
      </c>
      <c r="L13" s="126">
        <v>50111</v>
      </c>
      <c r="M13" s="157">
        <f t="shared" si="0"/>
        <v>0.62936281455169518</v>
      </c>
    </row>
    <row r="14" spans="1:13" ht="20.100000000000001" customHeight="1">
      <c r="A14" s="151">
        <v>2007</v>
      </c>
      <c r="B14" s="126">
        <v>6382</v>
      </c>
      <c r="C14" s="126">
        <v>4750</v>
      </c>
      <c r="D14" s="126">
        <v>4060</v>
      </c>
      <c r="E14" s="126">
        <v>4257</v>
      </c>
      <c r="F14" s="126">
        <v>4543</v>
      </c>
      <c r="G14" s="126">
        <v>1900</v>
      </c>
      <c r="H14" s="126">
        <v>1911</v>
      </c>
      <c r="I14" s="126">
        <v>1833</v>
      </c>
      <c r="J14" s="126">
        <v>1160</v>
      </c>
      <c r="K14" s="126">
        <v>1232</v>
      </c>
      <c r="L14" s="126">
        <v>51569</v>
      </c>
      <c r="M14" s="157">
        <f t="shared" si="0"/>
        <v>0.62107079834784462</v>
      </c>
    </row>
    <row r="15" spans="1:13" ht="20.100000000000001" customHeight="1">
      <c r="A15" s="151">
        <v>2008</v>
      </c>
      <c r="B15" s="126">
        <v>6003</v>
      </c>
      <c r="C15" s="126">
        <v>5501</v>
      </c>
      <c r="D15" s="126">
        <v>4534</v>
      </c>
      <c r="E15" s="126">
        <v>4084</v>
      </c>
      <c r="F15" s="126">
        <v>4200</v>
      </c>
      <c r="G15" s="126">
        <v>1254</v>
      </c>
      <c r="H15" s="126">
        <v>1985</v>
      </c>
      <c r="I15" s="126">
        <v>1819</v>
      </c>
      <c r="J15" s="126">
        <v>1190</v>
      </c>
      <c r="K15" s="126">
        <v>1168</v>
      </c>
      <c r="L15" s="126">
        <v>51831</v>
      </c>
      <c r="M15" s="157">
        <f t="shared" si="0"/>
        <v>0.6123362466477591</v>
      </c>
    </row>
    <row r="16" spans="1:13" ht="20.100000000000001" customHeight="1">
      <c r="A16" s="151">
        <v>2009</v>
      </c>
      <c r="B16" s="126">
        <v>4904</v>
      </c>
      <c r="C16" s="126">
        <v>5379</v>
      </c>
      <c r="D16" s="126">
        <v>4098</v>
      </c>
      <c r="E16" s="126">
        <v>3309</v>
      </c>
      <c r="F16" s="126">
        <v>3451</v>
      </c>
      <c r="G16" s="126">
        <v>1724</v>
      </c>
      <c r="H16" s="126">
        <v>1811</v>
      </c>
      <c r="I16" s="126">
        <v>2159</v>
      </c>
      <c r="J16" s="126">
        <v>1231</v>
      </c>
      <c r="K16" s="126">
        <v>1092</v>
      </c>
      <c r="L16" s="126">
        <v>46582</v>
      </c>
      <c r="M16" s="157">
        <f t="shared" si="0"/>
        <v>0.62594993774419305</v>
      </c>
    </row>
    <row r="17" spans="1:13" ht="20.100000000000001" customHeight="1">
      <c r="A17" s="151">
        <v>2010</v>
      </c>
      <c r="B17" s="126">
        <v>5175</v>
      </c>
      <c r="C17" s="126">
        <v>5140</v>
      </c>
      <c r="D17" s="126">
        <v>4481</v>
      </c>
      <c r="E17" s="126">
        <v>2965</v>
      </c>
      <c r="F17" s="126">
        <v>3550</v>
      </c>
      <c r="G17" s="126">
        <v>1859</v>
      </c>
      <c r="H17" s="126">
        <v>1784</v>
      </c>
      <c r="I17" s="126">
        <v>2047</v>
      </c>
      <c r="J17" s="126">
        <v>1443</v>
      </c>
      <c r="K17" s="126">
        <v>1236</v>
      </c>
      <c r="L17" s="126">
        <v>47327</v>
      </c>
      <c r="M17" s="157">
        <f t="shared" si="0"/>
        <v>0.62712616476852534</v>
      </c>
    </row>
    <row r="18" spans="1:13" ht="20.100000000000001" customHeight="1">
      <c r="A18" s="151">
        <v>2011</v>
      </c>
      <c r="B18" s="126">
        <v>6235</v>
      </c>
      <c r="C18" s="126">
        <v>5236</v>
      </c>
      <c r="D18" s="126">
        <v>4657</v>
      </c>
      <c r="E18" s="126">
        <v>3310</v>
      </c>
      <c r="F18" s="126">
        <v>3630</v>
      </c>
      <c r="G18" s="126">
        <v>1698</v>
      </c>
      <c r="H18" s="126">
        <v>1782</v>
      </c>
      <c r="I18" s="126">
        <v>1785</v>
      </c>
      <c r="J18" s="126">
        <v>1634</v>
      </c>
      <c r="K18" s="126">
        <v>1389</v>
      </c>
      <c r="L18" s="126">
        <v>49919</v>
      </c>
      <c r="M18" s="157">
        <f t="shared" si="0"/>
        <v>0.62813758288427257</v>
      </c>
    </row>
    <row r="19" spans="1:13" ht="20.100000000000001" customHeight="1">
      <c r="A19" s="151">
        <v>2012</v>
      </c>
      <c r="B19" s="126">
        <v>6109</v>
      </c>
      <c r="C19" s="126">
        <v>5829</v>
      </c>
      <c r="D19" s="126">
        <v>4792</v>
      </c>
      <c r="E19" s="126">
        <v>3510</v>
      </c>
      <c r="F19" s="126">
        <v>3334</v>
      </c>
      <c r="G19" s="126">
        <v>1781</v>
      </c>
      <c r="H19" s="126">
        <v>1812</v>
      </c>
      <c r="I19" s="126">
        <v>1627</v>
      </c>
      <c r="J19" s="126">
        <v>1706</v>
      </c>
      <c r="K19" s="126">
        <v>1519</v>
      </c>
      <c r="L19" s="126">
        <v>51189</v>
      </c>
      <c r="M19" s="157">
        <f t="shared" si="0"/>
        <v>0.62550547969290282</v>
      </c>
    </row>
    <row r="20" spans="1:13" ht="20.100000000000001" customHeight="1">
      <c r="A20" s="151">
        <v>2013</v>
      </c>
      <c r="B20" s="126">
        <v>5608</v>
      </c>
      <c r="C20" s="126">
        <v>5799</v>
      </c>
      <c r="D20" s="126">
        <v>4253</v>
      </c>
      <c r="E20" s="126">
        <v>3177</v>
      </c>
      <c r="F20" s="126">
        <v>3078</v>
      </c>
      <c r="G20" s="126">
        <v>1668</v>
      </c>
      <c r="H20" s="126">
        <v>1818</v>
      </c>
      <c r="I20" s="126">
        <v>1643</v>
      </c>
      <c r="J20" s="126">
        <v>1773</v>
      </c>
      <c r="K20" s="126">
        <v>1566</v>
      </c>
      <c r="L20" s="126">
        <v>49217</v>
      </c>
      <c r="M20" s="157">
        <f t="shared" si="0"/>
        <v>0.61732734624215213</v>
      </c>
    </row>
    <row r="21" spans="1:13" ht="20.100000000000001" customHeight="1">
      <c r="A21" s="151">
        <v>2014</v>
      </c>
      <c r="B21" s="126">
        <v>5515</v>
      </c>
      <c r="C21" s="126">
        <v>4816</v>
      </c>
      <c r="D21" s="126">
        <v>3859</v>
      </c>
      <c r="E21" s="126">
        <v>2763</v>
      </c>
      <c r="F21" s="126">
        <v>2449</v>
      </c>
      <c r="G21" s="126">
        <v>1688</v>
      </c>
      <c r="H21" s="126">
        <v>1666</v>
      </c>
      <c r="I21" s="126">
        <v>1558</v>
      </c>
      <c r="J21" s="126">
        <v>1853</v>
      </c>
      <c r="K21" s="126">
        <v>1695</v>
      </c>
      <c r="L21" s="126">
        <v>46379</v>
      </c>
      <c r="M21" s="157">
        <f t="shared" si="0"/>
        <v>0.6007460272968369</v>
      </c>
    </row>
    <row r="22" spans="1:13" ht="20.100000000000001" customHeight="1">
      <c r="A22" s="151">
        <v>2015</v>
      </c>
      <c r="B22" s="126">
        <v>4963</v>
      </c>
      <c r="C22" s="126">
        <v>4683</v>
      </c>
      <c r="D22" s="126">
        <v>3479</v>
      </c>
      <c r="E22" s="126">
        <v>2662</v>
      </c>
      <c r="F22" s="126">
        <v>2071</v>
      </c>
      <c r="G22" s="126">
        <v>1720</v>
      </c>
      <c r="H22" s="126">
        <v>1666</v>
      </c>
      <c r="I22" s="126">
        <v>1478</v>
      </c>
      <c r="J22" s="126">
        <v>1773</v>
      </c>
      <c r="K22" s="126">
        <v>1609</v>
      </c>
      <c r="L22" s="126">
        <v>44415</v>
      </c>
      <c r="M22" s="157">
        <f t="shared" si="0"/>
        <v>0.58772937070809417</v>
      </c>
    </row>
    <row r="23" spans="1:13" ht="20.100000000000001" customHeight="1">
      <c r="A23" s="151">
        <v>2016</v>
      </c>
      <c r="B23" s="126">
        <v>5418</v>
      </c>
      <c r="C23" s="126">
        <v>3835</v>
      </c>
      <c r="D23" s="126">
        <v>3128</v>
      </c>
      <c r="E23" s="126">
        <v>2537</v>
      </c>
      <c r="F23" s="126">
        <v>1889</v>
      </c>
      <c r="G23" s="126">
        <v>1622</v>
      </c>
      <c r="H23" s="126">
        <v>1673</v>
      </c>
      <c r="I23" s="126">
        <v>1435</v>
      </c>
      <c r="J23" s="126">
        <v>1715</v>
      </c>
      <c r="K23" s="126">
        <v>1601</v>
      </c>
      <c r="L23" s="126">
        <v>43836</v>
      </c>
      <c r="M23" s="157">
        <f t="shared" si="0"/>
        <v>0.56695410165161053</v>
      </c>
    </row>
    <row r="24" spans="1:13" ht="20.100000000000001" customHeight="1">
      <c r="A24" s="151">
        <v>2017</v>
      </c>
      <c r="B24" s="126">
        <v>5556</v>
      </c>
      <c r="C24" s="126">
        <v>4400</v>
      </c>
      <c r="D24" s="126">
        <v>3076</v>
      </c>
      <c r="E24" s="126">
        <v>2642</v>
      </c>
      <c r="F24" s="126">
        <v>1692</v>
      </c>
      <c r="G24" s="126">
        <v>1595</v>
      </c>
      <c r="H24" s="126">
        <v>1686</v>
      </c>
      <c r="I24" s="126">
        <v>1747</v>
      </c>
      <c r="J24" s="126">
        <v>1756</v>
      </c>
      <c r="K24" s="126">
        <v>1729</v>
      </c>
      <c r="L24" s="126">
        <v>46122</v>
      </c>
      <c r="M24" s="157">
        <f t="shared" si="0"/>
        <v>0.56109882485581719</v>
      </c>
    </row>
    <row r="25" spans="1:13" ht="20.100000000000001" customHeight="1">
      <c r="A25" s="151">
        <v>2018</v>
      </c>
      <c r="B25" s="126">
        <v>5469</v>
      </c>
      <c r="C25" s="126">
        <v>4629</v>
      </c>
      <c r="D25" s="126">
        <v>3032</v>
      </c>
      <c r="E25" s="126">
        <v>2693</v>
      </c>
      <c r="F25" s="126">
        <v>1890</v>
      </c>
      <c r="G25" s="126">
        <v>1598</v>
      </c>
      <c r="H25" s="126">
        <v>1866</v>
      </c>
      <c r="I25" s="126">
        <v>2097</v>
      </c>
      <c r="J25" s="126">
        <v>1764</v>
      </c>
      <c r="K25" s="126">
        <v>1740</v>
      </c>
      <c r="L25" s="126">
        <v>47429</v>
      </c>
      <c r="M25" s="10">
        <f t="shared" si="0"/>
        <v>0.5645912838137005</v>
      </c>
    </row>
    <row r="26" spans="1:13" ht="20.100000000000001" customHeight="1">
      <c r="A26" s="151">
        <v>2019</v>
      </c>
      <c r="B26" s="126">
        <v>5861</v>
      </c>
      <c r="C26" s="126">
        <v>4500</v>
      </c>
      <c r="D26" s="126">
        <v>2946</v>
      </c>
      <c r="E26" s="126">
        <v>2690</v>
      </c>
      <c r="F26" s="126">
        <v>2239</v>
      </c>
      <c r="G26" s="126">
        <v>1653</v>
      </c>
      <c r="H26" s="126">
        <v>1897</v>
      </c>
      <c r="I26" s="126">
        <v>1813</v>
      </c>
      <c r="J26" s="126">
        <v>1952</v>
      </c>
      <c r="K26" s="126">
        <v>1807</v>
      </c>
      <c r="L26" s="126">
        <v>48268</v>
      </c>
      <c r="M26" s="10">
        <f t="shared" si="0"/>
        <v>0.56679373497969665</v>
      </c>
    </row>
    <row r="27" spans="1:13" ht="20.100000000000001" customHeight="1">
      <c r="A27" s="151">
        <v>2020</v>
      </c>
      <c r="B27" s="126">
        <v>5317</v>
      </c>
      <c r="C27" s="126">
        <v>4346</v>
      </c>
      <c r="D27" s="126">
        <v>2984</v>
      </c>
      <c r="E27" s="126">
        <v>2649</v>
      </c>
      <c r="F27" s="126">
        <v>2211</v>
      </c>
      <c r="G27" s="126">
        <v>1720</v>
      </c>
      <c r="H27" s="126">
        <v>1852</v>
      </c>
      <c r="I27" s="126">
        <v>1463</v>
      </c>
      <c r="J27" s="126">
        <v>1891</v>
      </c>
      <c r="K27" s="126">
        <v>1895</v>
      </c>
      <c r="L27" s="126">
        <v>46664</v>
      </c>
      <c r="M27" s="10">
        <f t="shared" si="0"/>
        <v>0.5642036687810732</v>
      </c>
    </row>
    <row r="28" spans="1:13" ht="20.100000000000001" customHeight="1">
      <c r="A28" s="151">
        <v>2021</v>
      </c>
      <c r="B28" s="126">
        <v>6601</v>
      </c>
      <c r="C28" s="126">
        <v>4378</v>
      </c>
      <c r="D28" s="126">
        <v>3193</v>
      </c>
      <c r="E28" s="126">
        <v>2637</v>
      </c>
      <c r="F28" s="126">
        <v>2278</v>
      </c>
      <c r="G28" s="126">
        <v>1742</v>
      </c>
      <c r="H28" s="126">
        <v>2002</v>
      </c>
      <c r="I28" s="126">
        <v>1439</v>
      </c>
      <c r="J28" s="126">
        <v>2045</v>
      </c>
      <c r="K28" s="126">
        <v>1888</v>
      </c>
      <c r="L28" s="126">
        <v>49116</v>
      </c>
      <c r="M28" s="10">
        <f t="shared" si="0"/>
        <v>0.57421206938675784</v>
      </c>
    </row>
    <row r="29" spans="1:13" ht="20.100000000000001" customHeight="1">
      <c r="A29" s="152">
        <v>2022</v>
      </c>
      <c r="B29" s="127">
        <v>7264</v>
      </c>
      <c r="C29" s="127">
        <v>4513</v>
      </c>
      <c r="D29" s="127">
        <v>3080</v>
      </c>
      <c r="E29" s="127">
        <v>2585</v>
      </c>
      <c r="F29" s="127">
        <v>2327</v>
      </c>
      <c r="G29" s="127">
        <v>1661</v>
      </c>
      <c r="H29" s="127">
        <v>1916</v>
      </c>
      <c r="I29" s="127">
        <v>1334</v>
      </c>
      <c r="J29" s="127">
        <v>1906</v>
      </c>
      <c r="K29" s="127">
        <v>2014</v>
      </c>
      <c r="L29" s="127">
        <v>50242</v>
      </c>
      <c r="M29" s="12">
        <f t="shared" si="0"/>
        <v>0.56924485490227295</v>
      </c>
    </row>
    <row r="30" spans="1:13" ht="20.100000000000001" customHeight="1">
      <c r="A30" s="3" t="s">
        <v>419</v>
      </c>
      <c r="B30" s="6">
        <f>SUM(B6:B29)</f>
        <v>135085</v>
      </c>
      <c r="C30" s="6">
        <f t="shared" ref="C30:K30" si="1">SUM(C6:C29)</f>
        <v>106485</v>
      </c>
      <c r="D30" s="6">
        <f t="shared" si="1"/>
        <v>80732</v>
      </c>
      <c r="E30" s="6">
        <f t="shared" si="1"/>
        <v>71152</v>
      </c>
      <c r="F30" s="6">
        <f t="shared" si="1"/>
        <v>69758</v>
      </c>
      <c r="G30" s="6">
        <f t="shared" si="1"/>
        <v>38387</v>
      </c>
      <c r="H30" s="6">
        <f t="shared" si="1"/>
        <v>37536</v>
      </c>
      <c r="I30" s="6">
        <f t="shared" si="1"/>
        <v>34734</v>
      </c>
      <c r="J30" s="6">
        <f t="shared" si="1"/>
        <v>34062</v>
      </c>
      <c r="K30" s="6">
        <f t="shared" si="1"/>
        <v>33136</v>
      </c>
      <c r="L30" s="6">
        <f>SUM(L6:L29)</f>
        <v>1061419</v>
      </c>
      <c r="M30" s="4">
        <f>SUM(B30:K30)/L30</f>
        <v>0.60397166434744431</v>
      </c>
    </row>
    <row r="31" spans="1:13" ht="39.950000000000003" customHeight="1">
      <c r="A31" s="148" t="s">
        <v>482</v>
      </c>
      <c r="B31" s="4">
        <f>(B29/B17)^(1/12)-1</f>
        <v>2.8660642029943562E-2</v>
      </c>
      <c r="C31" s="4">
        <f t="shared" ref="C31:L31" si="2">(C29/C17)^(1/12)-1</f>
        <v>-1.0782362291657521E-2</v>
      </c>
      <c r="D31" s="4">
        <f t="shared" si="2"/>
        <v>-3.0760032464640097E-2</v>
      </c>
      <c r="E31" s="4">
        <f t="shared" si="2"/>
        <v>-1.1364227453143916E-2</v>
      </c>
      <c r="F31" s="4">
        <f t="shared" si="2"/>
        <v>-3.4585088485242999E-2</v>
      </c>
      <c r="G31" s="4">
        <f t="shared" si="2"/>
        <v>-9.3410057162054416E-3</v>
      </c>
      <c r="H31" s="4">
        <f t="shared" si="2"/>
        <v>5.9661977322222892E-3</v>
      </c>
      <c r="I31" s="4">
        <f t="shared" si="2"/>
        <v>-3.5053654717201121E-2</v>
      </c>
      <c r="J31" s="4">
        <f t="shared" si="2"/>
        <v>2.3461194051683121E-2</v>
      </c>
      <c r="K31" s="4">
        <f t="shared" si="2"/>
        <v>4.1525921056018378E-2</v>
      </c>
      <c r="L31" s="4">
        <f t="shared" si="2"/>
        <v>4.9932895526869636E-3</v>
      </c>
      <c r="M31" s="4"/>
    </row>
    <row r="32" spans="1:13">
      <c r="A32" s="111" t="s">
        <v>37</v>
      </c>
    </row>
    <row r="33" spans="1:1">
      <c r="A33" s="112" t="s">
        <v>340</v>
      </c>
    </row>
    <row r="34" spans="1:1">
      <c r="A34" s="112" t="s">
        <v>489</v>
      </c>
    </row>
    <row r="35" spans="1:1">
      <c r="A35" s="112"/>
    </row>
    <row r="36" spans="1:1">
      <c r="A36" s="112"/>
    </row>
    <row r="37" spans="1:1">
      <c r="A37" s="112" t="s">
        <v>478</v>
      </c>
    </row>
  </sheetData>
  <mergeCells count="4">
    <mergeCell ref="B4:K4"/>
    <mergeCell ref="A4:A5"/>
    <mergeCell ref="L4:L5"/>
    <mergeCell ref="M4:M5"/>
  </mergeCells>
  <phoneticPr fontId="2" type="noConversion"/>
  <conditionalFormatting sqref="B31:L31">
    <cfRule type="cellIs" dxfId="135" priority="1" operator="lessThan">
      <formula>0</formula>
    </cfRule>
  </conditionalFormatting>
  <pageMargins left="0.7" right="0.7" top="0.75" bottom="0.75" header="0.3" footer="0.3"/>
  <pageSetup paperSize="9" scale="5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"/>
  <dimension ref="A1:E16"/>
  <sheetViews>
    <sheetView workbookViewId="0"/>
  </sheetViews>
  <sheetFormatPr defaultRowHeight="16.5"/>
  <cols>
    <col min="1" max="5" width="15.625" customWidth="1"/>
  </cols>
  <sheetData>
    <row r="1" spans="1:5">
      <c r="A1" s="80" t="s">
        <v>523</v>
      </c>
    </row>
    <row r="4" spans="1:5" ht="20.100000000000001" customHeight="1">
      <c r="A4" s="187" t="s">
        <v>365</v>
      </c>
      <c r="B4" s="187" t="s">
        <v>338</v>
      </c>
      <c r="C4" s="187"/>
      <c r="D4" s="187" t="s">
        <v>0</v>
      </c>
      <c r="E4" s="187"/>
    </row>
    <row r="5" spans="1:5" ht="20.100000000000001" customHeight="1">
      <c r="A5" s="187"/>
      <c r="B5" s="81" t="s">
        <v>1</v>
      </c>
      <c r="C5" s="81" t="s">
        <v>502</v>
      </c>
      <c r="D5" s="102" t="s">
        <v>1</v>
      </c>
      <c r="E5" s="167" t="s">
        <v>502</v>
      </c>
    </row>
    <row r="6" spans="1:5" ht="20.100000000000001" customHeight="1">
      <c r="A6" s="16">
        <v>2018</v>
      </c>
      <c r="B6" s="13">
        <v>47429</v>
      </c>
      <c r="C6" s="8">
        <v>2.8337886475001017E-2</v>
      </c>
      <c r="D6" s="14">
        <v>252779</v>
      </c>
      <c r="E6" s="10">
        <v>3.7999999999999999E-2</v>
      </c>
    </row>
    <row r="7" spans="1:5" ht="20.100000000000001" customHeight="1">
      <c r="A7" s="17">
        <v>2019</v>
      </c>
      <c r="B7" s="14">
        <v>48268</v>
      </c>
      <c r="C7" s="10">
        <v>1.7689599190368721E-2</v>
      </c>
      <c r="D7" s="14">
        <v>265383</v>
      </c>
      <c r="E7" s="10">
        <v>0.05</v>
      </c>
    </row>
    <row r="8" spans="1:5" ht="20.100000000000001" customHeight="1">
      <c r="A8" s="17">
        <v>2020</v>
      </c>
      <c r="B8" s="14">
        <v>46664</v>
      </c>
      <c r="C8" s="10">
        <v>-3.3231126211983097E-2</v>
      </c>
      <c r="D8" s="14">
        <v>274889</v>
      </c>
      <c r="E8" s="10">
        <v>3.5999999999999997E-2</v>
      </c>
    </row>
    <row r="9" spans="1:5" ht="20.100000000000001" customHeight="1">
      <c r="A9" s="17">
        <v>2021</v>
      </c>
      <c r="B9" s="14">
        <v>49116</v>
      </c>
      <c r="C9" s="10">
        <v>5.254585976341497E-2</v>
      </c>
      <c r="D9" s="14">
        <v>277182</v>
      </c>
      <c r="E9" s="10">
        <v>8.0000000000000002E-3</v>
      </c>
    </row>
    <row r="10" spans="1:5" ht="20.100000000000001" customHeight="1">
      <c r="A10" s="18">
        <v>2022</v>
      </c>
      <c r="B10" s="15">
        <v>50242</v>
      </c>
      <c r="C10" s="12">
        <v>2.2925319651437404E-2</v>
      </c>
      <c r="D10" s="15">
        <v>278100</v>
      </c>
      <c r="E10" s="12">
        <v>3.0000000000000001E-3</v>
      </c>
    </row>
    <row r="11" spans="1:5">
      <c r="A11" s="111" t="s">
        <v>37</v>
      </c>
    </row>
    <row r="12" spans="1:5">
      <c r="A12" s="112" t="s">
        <v>337</v>
      </c>
    </row>
    <row r="13" spans="1:5">
      <c r="A13" s="112" t="s">
        <v>339</v>
      </c>
    </row>
    <row r="14" spans="1:5">
      <c r="A14" s="112" t="s">
        <v>367</v>
      </c>
    </row>
    <row r="15" spans="1:5">
      <c r="A15" s="112" t="s">
        <v>360</v>
      </c>
    </row>
    <row r="16" spans="1:5">
      <c r="A16" s="112" t="s">
        <v>354</v>
      </c>
    </row>
  </sheetData>
  <mergeCells count="3">
    <mergeCell ref="A4:A5"/>
    <mergeCell ref="B4:C4"/>
    <mergeCell ref="D4:E4"/>
  </mergeCells>
  <phoneticPr fontId="2" type="noConversion"/>
  <conditionalFormatting sqref="C6:C10">
    <cfRule type="cellIs" dxfId="134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3"/>
  <dimension ref="A1:K16"/>
  <sheetViews>
    <sheetView workbookViewId="0"/>
  </sheetViews>
  <sheetFormatPr defaultRowHeight="16.5"/>
  <cols>
    <col min="1" max="5" width="15.625" customWidth="1"/>
  </cols>
  <sheetData>
    <row r="1" spans="1:11">
      <c r="A1" s="80" t="s">
        <v>525</v>
      </c>
    </row>
    <row r="4" spans="1:11" ht="20.100000000000001" customHeight="1">
      <c r="A4" s="187" t="s">
        <v>365</v>
      </c>
      <c r="B4" s="187" t="s">
        <v>2</v>
      </c>
      <c r="C4" s="187"/>
      <c r="D4" s="187" t="s">
        <v>3</v>
      </c>
      <c r="E4" s="187"/>
    </row>
    <row r="5" spans="1:11" ht="20.100000000000001" customHeight="1">
      <c r="A5" s="187"/>
      <c r="B5" s="81" t="s">
        <v>1</v>
      </c>
      <c r="C5" s="167" t="s">
        <v>502</v>
      </c>
      <c r="D5" s="81" t="s">
        <v>1</v>
      </c>
      <c r="E5" s="167" t="s">
        <v>502</v>
      </c>
    </row>
    <row r="6" spans="1:11" ht="20.100000000000001" customHeight="1">
      <c r="A6" s="16">
        <v>2018</v>
      </c>
      <c r="B6" s="13">
        <v>18365</v>
      </c>
      <c r="C6" s="8">
        <v>9.1213802956207068E-3</v>
      </c>
      <c r="D6" s="13">
        <v>29064</v>
      </c>
      <c r="E6" s="8">
        <v>4.0862371521684704E-2</v>
      </c>
      <c r="J6" s="2"/>
      <c r="K6" s="2"/>
    </row>
    <row r="7" spans="1:11" ht="20.100000000000001" customHeight="1">
      <c r="A7" s="17">
        <v>2019</v>
      </c>
      <c r="B7" s="14">
        <v>18984</v>
      </c>
      <c r="C7" s="10">
        <v>3.3705417914511315E-2</v>
      </c>
      <c r="D7" s="14">
        <v>29284</v>
      </c>
      <c r="E7" s="10">
        <v>7.5695017891550531E-3</v>
      </c>
      <c r="J7" s="2"/>
      <c r="K7" s="2"/>
    </row>
    <row r="8" spans="1:11" ht="20.100000000000001" customHeight="1">
      <c r="A8" s="17">
        <v>2020</v>
      </c>
      <c r="B8" s="14">
        <v>19012</v>
      </c>
      <c r="C8" s="10">
        <v>1.4749262536872809E-3</v>
      </c>
      <c r="D8" s="14">
        <v>27652</v>
      </c>
      <c r="E8" s="10">
        <v>-5.573009151755226E-2</v>
      </c>
      <c r="J8" s="2"/>
      <c r="K8" s="2"/>
    </row>
    <row r="9" spans="1:11" ht="20.100000000000001" customHeight="1">
      <c r="A9" s="17">
        <v>2021</v>
      </c>
      <c r="B9" s="14">
        <v>19547</v>
      </c>
      <c r="C9" s="10">
        <v>2.8140122028192716E-2</v>
      </c>
      <c r="D9" s="14">
        <v>29569</v>
      </c>
      <c r="E9" s="10">
        <v>6.9325907710111379E-2</v>
      </c>
      <c r="J9" s="2"/>
      <c r="K9" s="2"/>
    </row>
    <row r="10" spans="1:11" ht="20.100000000000001" customHeight="1">
      <c r="A10" s="18">
        <v>2022</v>
      </c>
      <c r="B10" s="15">
        <v>19400</v>
      </c>
      <c r="C10" s="12">
        <v>-7.5203356013711087E-3</v>
      </c>
      <c r="D10" s="15">
        <v>30842</v>
      </c>
      <c r="E10" s="12">
        <v>4.3051844837498798E-2</v>
      </c>
      <c r="J10" s="2"/>
      <c r="K10" s="2"/>
    </row>
    <row r="11" spans="1:11">
      <c r="A11" s="111" t="s">
        <v>37</v>
      </c>
    </row>
    <row r="12" spans="1:11">
      <c r="A12" s="112" t="s">
        <v>369</v>
      </c>
    </row>
    <row r="13" spans="1:11">
      <c r="A13" s="112" t="s">
        <v>368</v>
      </c>
    </row>
    <row r="14" spans="1:11">
      <c r="B14" s="2"/>
      <c r="C14" s="2"/>
    </row>
    <row r="15" spans="1:11">
      <c r="B15" s="2"/>
      <c r="C15" s="2"/>
    </row>
    <row r="16" spans="1:11">
      <c r="B16" s="2"/>
      <c r="C16" s="2"/>
    </row>
  </sheetData>
  <mergeCells count="3">
    <mergeCell ref="B4:C4"/>
    <mergeCell ref="D4:E4"/>
    <mergeCell ref="A4:A5"/>
  </mergeCells>
  <phoneticPr fontId="2" type="noConversion"/>
  <conditionalFormatting sqref="E6:E10 C6:C10">
    <cfRule type="cellIs" dxfId="133" priority="1" operator="lessThan">
      <formula>0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4">
    <pageSetUpPr fitToPage="1"/>
  </sheetPr>
  <dimension ref="A1:G31"/>
  <sheetViews>
    <sheetView workbookViewId="0"/>
  </sheetViews>
  <sheetFormatPr defaultRowHeight="16.5"/>
  <cols>
    <col min="1" max="6" width="15.625" customWidth="1"/>
    <col min="8" max="8" width="9.625" bestFit="1" customWidth="1"/>
  </cols>
  <sheetData>
    <row r="1" spans="1:7">
      <c r="A1" s="80" t="s">
        <v>526</v>
      </c>
    </row>
    <row r="4" spans="1:7" ht="20.100000000000001" customHeight="1">
      <c r="A4" s="187" t="s">
        <v>370</v>
      </c>
      <c r="B4" s="187" t="s">
        <v>1</v>
      </c>
      <c r="C4" s="187"/>
      <c r="D4" s="187"/>
      <c r="E4" s="187" t="s">
        <v>356</v>
      </c>
      <c r="F4" s="188" t="s">
        <v>503</v>
      </c>
    </row>
    <row r="5" spans="1:7" ht="20.100000000000001" customHeight="1">
      <c r="A5" s="187"/>
      <c r="B5" s="115">
        <v>2020</v>
      </c>
      <c r="C5" s="115">
        <v>2021</v>
      </c>
      <c r="D5" s="88">
        <v>2022</v>
      </c>
      <c r="E5" s="187"/>
      <c r="F5" s="189"/>
    </row>
    <row r="6" spans="1:7" ht="20.100000000000001" customHeight="1">
      <c r="A6" t="s">
        <v>179</v>
      </c>
      <c r="B6" s="1">
        <v>19012</v>
      </c>
      <c r="C6" s="1">
        <v>19547</v>
      </c>
      <c r="D6" s="1">
        <v>19400</v>
      </c>
      <c r="E6" s="5">
        <f>ROUND(D6/$D$27,3)</f>
        <v>0.38600000000000001</v>
      </c>
      <c r="F6" s="5">
        <f>D6/C6-1</f>
        <v>-7.5203356013711087E-3</v>
      </c>
      <c r="G6" s="119">
        <f>ROUND(E6,3)</f>
        <v>0.38600000000000001</v>
      </c>
    </row>
    <row r="7" spans="1:7" ht="20.100000000000001" customHeight="1">
      <c r="A7" t="s">
        <v>189</v>
      </c>
      <c r="B7" s="1">
        <v>12110</v>
      </c>
      <c r="C7" s="1">
        <v>12221</v>
      </c>
      <c r="D7" s="1">
        <v>12078</v>
      </c>
      <c r="E7" s="5">
        <f>ROUND(D7/$D$27,3)</f>
        <v>0.24</v>
      </c>
      <c r="F7" s="5">
        <f t="shared" ref="F7:F26" si="0">D7/C7-1</f>
        <v>-1.1701170117011661E-2</v>
      </c>
      <c r="G7" s="119">
        <f t="shared" ref="G7:G26" si="1">ROUND(E7,3)</f>
        <v>0.24</v>
      </c>
    </row>
    <row r="8" spans="1:7" ht="20.100000000000001" customHeight="1">
      <c r="A8" t="s">
        <v>180</v>
      </c>
      <c r="B8" s="1">
        <v>6265</v>
      </c>
      <c r="C8" s="1">
        <v>7011</v>
      </c>
      <c r="D8" s="1">
        <v>7671</v>
      </c>
      <c r="E8" s="5">
        <f t="shared" ref="E8:E25" si="2">ROUND(D8/$D$27,3)</f>
        <v>0.153</v>
      </c>
      <c r="F8" s="5">
        <f t="shared" si="0"/>
        <v>9.4137783483098092E-2</v>
      </c>
      <c r="G8" s="119">
        <f t="shared" si="1"/>
        <v>0.153</v>
      </c>
    </row>
    <row r="9" spans="1:7" ht="20.100000000000001" customHeight="1">
      <c r="A9" t="s">
        <v>181</v>
      </c>
      <c r="B9" s="1">
        <v>2669</v>
      </c>
      <c r="C9" s="1">
        <v>3022</v>
      </c>
      <c r="D9" s="1">
        <v>3493</v>
      </c>
      <c r="E9" s="5">
        <f t="shared" si="2"/>
        <v>7.0000000000000007E-2</v>
      </c>
      <c r="F9" s="5">
        <f t="shared" si="0"/>
        <v>0.15585704831237601</v>
      </c>
      <c r="G9" s="119">
        <f t="shared" si="1"/>
        <v>7.0000000000000007E-2</v>
      </c>
    </row>
    <row r="10" spans="1:7" ht="20.100000000000001" customHeight="1">
      <c r="A10" t="s">
        <v>182</v>
      </c>
      <c r="B10" s="1">
        <v>1731</v>
      </c>
      <c r="C10" s="1">
        <v>2223</v>
      </c>
      <c r="D10" s="1">
        <v>2582</v>
      </c>
      <c r="E10" s="5">
        <f t="shared" si="2"/>
        <v>5.0999999999999997E-2</v>
      </c>
      <c r="F10" s="5">
        <f t="shared" si="0"/>
        <v>0.16149347728295105</v>
      </c>
      <c r="G10" s="119">
        <f t="shared" si="1"/>
        <v>5.0999999999999997E-2</v>
      </c>
    </row>
    <row r="11" spans="1:7" ht="20.100000000000001" customHeight="1">
      <c r="A11" t="s">
        <v>184</v>
      </c>
      <c r="B11" s="1">
        <v>931</v>
      </c>
      <c r="C11" s="1">
        <v>1047</v>
      </c>
      <c r="D11" s="1">
        <v>991</v>
      </c>
      <c r="E11" s="5">
        <f t="shared" si="2"/>
        <v>0.02</v>
      </c>
      <c r="F11" s="5">
        <f t="shared" si="0"/>
        <v>-5.3486150907354313E-2</v>
      </c>
      <c r="G11" s="119">
        <f t="shared" si="1"/>
        <v>0.02</v>
      </c>
    </row>
    <row r="12" spans="1:7" ht="20.100000000000001" customHeight="1">
      <c r="A12" t="s">
        <v>192</v>
      </c>
      <c r="B12" s="1">
        <v>571</v>
      </c>
      <c r="C12" s="1">
        <v>596</v>
      </c>
      <c r="D12" s="1">
        <v>665</v>
      </c>
      <c r="E12" s="5">
        <f t="shared" si="2"/>
        <v>1.2999999999999999E-2</v>
      </c>
      <c r="F12" s="5">
        <f t="shared" si="0"/>
        <v>0.11577181208053688</v>
      </c>
      <c r="G12" s="119">
        <f t="shared" si="1"/>
        <v>1.2999999999999999E-2</v>
      </c>
    </row>
    <row r="13" spans="1:7" ht="20.100000000000001" customHeight="1">
      <c r="A13" t="s">
        <v>204</v>
      </c>
      <c r="B13" s="1">
        <v>550</v>
      </c>
      <c r="C13" s="1">
        <v>616</v>
      </c>
      <c r="D13" s="1">
        <v>630</v>
      </c>
      <c r="E13" s="5">
        <f t="shared" si="2"/>
        <v>1.2999999999999999E-2</v>
      </c>
      <c r="F13" s="5">
        <f t="shared" si="0"/>
        <v>2.2727272727272707E-2</v>
      </c>
      <c r="G13" s="119">
        <f t="shared" si="1"/>
        <v>1.2999999999999999E-2</v>
      </c>
    </row>
    <row r="14" spans="1:7" ht="20.100000000000001" customHeight="1">
      <c r="A14" t="s">
        <v>193</v>
      </c>
      <c r="B14" s="1">
        <v>416</v>
      </c>
      <c r="C14" s="1">
        <v>490</v>
      </c>
      <c r="D14" s="1">
        <v>521</v>
      </c>
      <c r="E14" s="5">
        <f t="shared" si="2"/>
        <v>0.01</v>
      </c>
      <c r="F14" s="5">
        <f t="shared" si="0"/>
        <v>6.3265306122449072E-2</v>
      </c>
      <c r="G14" s="119">
        <f t="shared" si="1"/>
        <v>0.01</v>
      </c>
    </row>
    <row r="15" spans="1:7" ht="20.100000000000001" customHeight="1">
      <c r="A15" t="s">
        <v>194</v>
      </c>
      <c r="B15" s="1">
        <v>337</v>
      </c>
      <c r="C15" s="1">
        <v>346</v>
      </c>
      <c r="D15" s="1">
        <v>310</v>
      </c>
      <c r="E15" s="5">
        <f t="shared" si="2"/>
        <v>6.0000000000000001E-3</v>
      </c>
      <c r="F15" s="5">
        <f t="shared" si="0"/>
        <v>-0.10404624277456642</v>
      </c>
      <c r="G15" s="119">
        <f t="shared" si="1"/>
        <v>6.0000000000000001E-3</v>
      </c>
    </row>
    <row r="16" spans="1:7" ht="20.100000000000001" customHeight="1">
      <c r="A16" t="s">
        <v>195</v>
      </c>
      <c r="B16" s="1">
        <v>275</v>
      </c>
      <c r="C16" s="1">
        <v>265</v>
      </c>
      <c r="D16" s="1">
        <v>268</v>
      </c>
      <c r="E16" s="5">
        <f t="shared" si="2"/>
        <v>5.0000000000000001E-3</v>
      </c>
      <c r="F16" s="5">
        <f t="shared" si="0"/>
        <v>1.132075471698113E-2</v>
      </c>
      <c r="G16" s="119">
        <f t="shared" si="1"/>
        <v>5.0000000000000001E-3</v>
      </c>
    </row>
    <row r="17" spans="1:7" ht="20.100000000000001" customHeight="1">
      <c r="A17" t="s">
        <v>183</v>
      </c>
      <c r="B17" s="1">
        <v>230</v>
      </c>
      <c r="C17" s="1">
        <v>239</v>
      </c>
      <c r="D17" s="1">
        <v>188</v>
      </c>
      <c r="E17" s="5">
        <f t="shared" si="2"/>
        <v>4.0000000000000001E-3</v>
      </c>
      <c r="F17" s="5">
        <f t="shared" si="0"/>
        <v>-0.21338912133891208</v>
      </c>
      <c r="G17" s="119">
        <f t="shared" si="1"/>
        <v>4.0000000000000001E-3</v>
      </c>
    </row>
    <row r="18" spans="1:7" ht="20.100000000000001" customHeight="1">
      <c r="A18" t="s">
        <v>202</v>
      </c>
      <c r="B18" s="1">
        <v>154</v>
      </c>
      <c r="C18" s="1">
        <v>172</v>
      </c>
      <c r="D18" s="1">
        <v>158</v>
      </c>
      <c r="E18" s="5">
        <f t="shared" si="2"/>
        <v>3.0000000000000001E-3</v>
      </c>
      <c r="F18" s="5">
        <f t="shared" si="0"/>
        <v>-8.1395348837209336E-2</v>
      </c>
      <c r="G18" s="119">
        <f t="shared" si="1"/>
        <v>3.0000000000000001E-3</v>
      </c>
    </row>
    <row r="19" spans="1:7" ht="20.100000000000001" customHeight="1">
      <c r="A19" t="s">
        <v>280</v>
      </c>
      <c r="B19" s="1">
        <v>116</v>
      </c>
      <c r="C19" s="1">
        <v>148</v>
      </c>
      <c r="D19" s="1">
        <v>132</v>
      </c>
      <c r="E19" s="5">
        <f t="shared" si="2"/>
        <v>3.0000000000000001E-3</v>
      </c>
      <c r="F19" s="5">
        <f t="shared" si="0"/>
        <v>-0.10810810810810811</v>
      </c>
      <c r="G19" s="119">
        <f t="shared" si="1"/>
        <v>3.0000000000000001E-3</v>
      </c>
    </row>
    <row r="20" spans="1:7" ht="20.100000000000001" customHeight="1">
      <c r="A20" t="s">
        <v>282</v>
      </c>
      <c r="B20" s="1">
        <v>116</v>
      </c>
      <c r="C20" s="1">
        <v>117</v>
      </c>
      <c r="D20" s="1">
        <v>116</v>
      </c>
      <c r="E20" s="5">
        <f t="shared" si="2"/>
        <v>2E-3</v>
      </c>
      <c r="F20" s="5">
        <f t="shared" si="0"/>
        <v>-8.5470085470085166E-3</v>
      </c>
      <c r="G20" s="119">
        <f t="shared" si="1"/>
        <v>2E-3</v>
      </c>
    </row>
    <row r="21" spans="1:7" ht="20.100000000000001" customHeight="1">
      <c r="A21" t="s">
        <v>197</v>
      </c>
      <c r="B21" s="1">
        <v>288</v>
      </c>
      <c r="C21" s="1">
        <v>92</v>
      </c>
      <c r="D21" s="1">
        <v>113</v>
      </c>
      <c r="E21" s="5">
        <f t="shared" si="2"/>
        <v>2E-3</v>
      </c>
      <c r="F21" s="5">
        <f t="shared" si="0"/>
        <v>0.22826086956521729</v>
      </c>
      <c r="G21" s="119">
        <f t="shared" si="1"/>
        <v>2E-3</v>
      </c>
    </row>
    <row r="22" spans="1:7" ht="20.100000000000001" customHeight="1">
      <c r="A22" t="s">
        <v>281</v>
      </c>
      <c r="B22" s="1">
        <v>100</v>
      </c>
      <c r="C22" s="1">
        <v>111</v>
      </c>
      <c r="D22" s="1">
        <v>110</v>
      </c>
      <c r="E22" s="5">
        <f t="shared" si="2"/>
        <v>2E-3</v>
      </c>
      <c r="F22" s="5">
        <f t="shared" si="0"/>
        <v>-9.009009009009028E-3</v>
      </c>
      <c r="G22" s="119">
        <f t="shared" si="1"/>
        <v>2E-3</v>
      </c>
    </row>
    <row r="23" spans="1:7" ht="20.100000000000001" customHeight="1">
      <c r="A23" t="s">
        <v>270</v>
      </c>
      <c r="B23" s="1">
        <v>66</v>
      </c>
      <c r="C23" s="1">
        <v>65</v>
      </c>
      <c r="D23" s="1">
        <v>95</v>
      </c>
      <c r="E23" s="5">
        <f t="shared" si="2"/>
        <v>2E-3</v>
      </c>
      <c r="F23" s="5">
        <f t="shared" si="0"/>
        <v>0.46153846153846145</v>
      </c>
      <c r="G23" s="119">
        <f t="shared" si="1"/>
        <v>2E-3</v>
      </c>
    </row>
    <row r="24" spans="1:7" ht="20.100000000000001" customHeight="1">
      <c r="A24" t="s">
        <v>278</v>
      </c>
      <c r="B24" s="1">
        <v>83</v>
      </c>
      <c r="C24" s="1">
        <v>109</v>
      </c>
      <c r="D24" s="1">
        <v>93</v>
      </c>
      <c r="E24" s="5">
        <f t="shared" si="2"/>
        <v>2E-3</v>
      </c>
      <c r="F24" s="5">
        <f t="shared" si="0"/>
        <v>-0.14678899082568808</v>
      </c>
      <c r="G24" s="119">
        <f t="shared" si="1"/>
        <v>2E-3</v>
      </c>
    </row>
    <row r="25" spans="1:7" ht="20.100000000000001" customHeight="1">
      <c r="A25" t="s">
        <v>269</v>
      </c>
      <c r="B25" s="1">
        <v>107</v>
      </c>
      <c r="C25" s="1">
        <v>110</v>
      </c>
      <c r="D25" s="1">
        <v>89</v>
      </c>
      <c r="E25" s="5">
        <f t="shared" si="2"/>
        <v>2E-3</v>
      </c>
      <c r="F25" s="5">
        <f t="shared" si="0"/>
        <v>-0.19090909090909092</v>
      </c>
      <c r="G25" s="119">
        <f t="shared" si="1"/>
        <v>2E-3</v>
      </c>
    </row>
    <row r="26" spans="1:7" ht="20.100000000000001" customHeight="1">
      <c r="A26" t="s">
        <v>252</v>
      </c>
      <c r="B26" s="1">
        <v>537</v>
      </c>
      <c r="C26" s="1">
        <v>569</v>
      </c>
      <c r="D26" s="1">
        <v>539</v>
      </c>
      <c r="E26" s="5">
        <f>ROUND(D26/$D$27,3)</f>
        <v>1.0999999999999999E-2</v>
      </c>
      <c r="F26" s="5">
        <f t="shared" si="0"/>
        <v>-5.2724077328646701E-2</v>
      </c>
      <c r="G26" s="119">
        <f t="shared" si="1"/>
        <v>1.0999999999999999E-2</v>
      </c>
    </row>
    <row r="27" spans="1:7" ht="20.100000000000001" customHeight="1">
      <c r="A27" s="3" t="s">
        <v>5</v>
      </c>
      <c r="B27" s="6">
        <v>46664</v>
      </c>
      <c r="C27" s="6">
        <v>49116</v>
      </c>
      <c r="D27" s="6">
        <v>50242</v>
      </c>
      <c r="E27" s="4">
        <f>SUM(G6:G26)</f>
        <v>1</v>
      </c>
      <c r="F27" s="4">
        <f>D27/C27-1</f>
        <v>2.2925319651437404E-2</v>
      </c>
      <c r="G27" s="119">
        <f>SUM(G6:G26)</f>
        <v>1</v>
      </c>
    </row>
    <row r="28" spans="1:7">
      <c r="A28" s="111" t="s">
        <v>37</v>
      </c>
    </row>
    <row r="29" spans="1:7">
      <c r="A29" s="112" t="s">
        <v>369</v>
      </c>
    </row>
    <row r="30" spans="1:7">
      <c r="A30" s="112" t="s">
        <v>368</v>
      </c>
    </row>
    <row r="31" spans="1:7">
      <c r="A31" s="118"/>
    </row>
  </sheetData>
  <mergeCells count="4">
    <mergeCell ref="B4:D4"/>
    <mergeCell ref="A4:A5"/>
    <mergeCell ref="E4:E5"/>
    <mergeCell ref="F4:F5"/>
  </mergeCells>
  <phoneticPr fontId="2" type="noConversion"/>
  <conditionalFormatting sqref="F6:F27">
    <cfRule type="cellIs" dxfId="132" priority="1" operator="lessThan">
      <formula>0</formula>
    </cfRule>
  </conditionalFormatting>
  <pageMargins left="0.7" right="0.7" top="0.75" bottom="0.75" header="0.3" footer="0.3"/>
  <pageSetup paperSize="9" scale="90" orientation="portrait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5">
    <pageSetUpPr fitToPage="1"/>
  </sheetPr>
  <dimension ref="A1:G33"/>
  <sheetViews>
    <sheetView zoomScaleNormal="100" workbookViewId="0"/>
  </sheetViews>
  <sheetFormatPr defaultRowHeight="16.5"/>
  <cols>
    <col min="1" max="6" width="15.625" customWidth="1"/>
    <col min="7" max="7" width="9" style="158"/>
    <col min="8" max="8" width="15.125" bestFit="1" customWidth="1"/>
  </cols>
  <sheetData>
    <row r="1" spans="1:7">
      <c r="A1" s="80" t="s">
        <v>527</v>
      </c>
    </row>
    <row r="4" spans="1:7" ht="20.100000000000001" customHeight="1">
      <c r="A4" s="187" t="s">
        <v>4</v>
      </c>
      <c r="B4" s="187" t="s">
        <v>1</v>
      </c>
      <c r="C4" s="187"/>
      <c r="D4" s="187"/>
      <c r="E4" s="187" t="s">
        <v>356</v>
      </c>
      <c r="F4" s="188" t="s">
        <v>503</v>
      </c>
    </row>
    <row r="5" spans="1:7" ht="20.100000000000001" customHeight="1">
      <c r="A5" s="187"/>
      <c r="B5" s="115">
        <v>2020</v>
      </c>
      <c r="C5" s="115">
        <v>2021</v>
      </c>
      <c r="D5" s="88">
        <v>2022</v>
      </c>
      <c r="E5" s="187"/>
      <c r="F5" s="189"/>
    </row>
    <row r="6" spans="1:7" ht="20.100000000000001" customHeight="1">
      <c r="A6" t="s">
        <v>181</v>
      </c>
      <c r="B6" s="103">
        <v>68935</v>
      </c>
      <c r="C6" s="103">
        <v>69604</v>
      </c>
      <c r="D6" s="103">
        <v>70015</v>
      </c>
      <c r="E6" s="5">
        <f>ROUND(D6/$D$27,4)</f>
        <v>0.25180000000000002</v>
      </c>
      <c r="F6" s="5">
        <f>D6/C6-1</f>
        <v>5.9048330555715456E-3</v>
      </c>
      <c r="G6" s="154"/>
    </row>
    <row r="7" spans="1:7" ht="20.100000000000001" customHeight="1">
      <c r="A7" t="s">
        <v>180</v>
      </c>
      <c r="B7" s="103">
        <v>58431</v>
      </c>
      <c r="C7" s="103">
        <v>59403</v>
      </c>
      <c r="D7" s="103">
        <v>59056</v>
      </c>
      <c r="E7" s="5">
        <f>ROUND(D7/$D$27,4)</f>
        <v>0.21240000000000001</v>
      </c>
      <c r="F7" s="5">
        <f t="shared" ref="F7:F26" si="0">D7/C7-1</f>
        <v>-5.8414558187297461E-3</v>
      </c>
      <c r="G7" s="154"/>
    </row>
    <row r="8" spans="1:7" ht="20.100000000000001" customHeight="1">
      <c r="A8" t="s">
        <v>189</v>
      </c>
      <c r="B8" s="103">
        <v>50582</v>
      </c>
      <c r="C8" s="103">
        <v>50275</v>
      </c>
      <c r="D8" s="103">
        <v>50345</v>
      </c>
      <c r="E8" s="5">
        <f t="shared" ref="E8:E25" si="1">ROUND(D8/$D$27,4)</f>
        <v>0.18099999999999999</v>
      </c>
      <c r="F8" s="5">
        <f t="shared" si="0"/>
        <v>1.3923421183490436E-3</v>
      </c>
      <c r="G8" s="154"/>
    </row>
    <row r="9" spans="1:7" ht="20.100000000000001" customHeight="1">
      <c r="A9" t="s">
        <v>182</v>
      </c>
      <c r="B9" s="103">
        <v>20050</v>
      </c>
      <c r="C9" s="103">
        <v>20723</v>
      </c>
      <c r="D9" s="103">
        <v>22012</v>
      </c>
      <c r="E9" s="5">
        <f t="shared" si="1"/>
        <v>7.9200000000000007E-2</v>
      </c>
      <c r="F9" s="5">
        <f t="shared" si="0"/>
        <v>6.2201418713506706E-2</v>
      </c>
      <c r="G9" s="154"/>
    </row>
    <row r="10" spans="1:7" ht="20.100000000000001" customHeight="1">
      <c r="A10" t="s">
        <v>184</v>
      </c>
      <c r="B10" s="103">
        <v>18491</v>
      </c>
      <c r="C10" s="103">
        <v>17266</v>
      </c>
      <c r="D10" s="103">
        <v>17530</v>
      </c>
      <c r="E10" s="5">
        <f t="shared" si="1"/>
        <v>6.3E-2</v>
      </c>
      <c r="F10" s="5">
        <f t="shared" si="0"/>
        <v>1.5290165643461195E-2</v>
      </c>
      <c r="G10" s="154"/>
    </row>
    <row r="11" spans="1:7" ht="20.100000000000001" customHeight="1">
      <c r="A11" t="s">
        <v>195</v>
      </c>
      <c r="B11" s="103">
        <v>7788</v>
      </c>
      <c r="C11" s="103">
        <v>7334</v>
      </c>
      <c r="D11" s="103">
        <v>7764</v>
      </c>
      <c r="E11" s="5">
        <f t="shared" si="1"/>
        <v>2.7900000000000001E-2</v>
      </c>
      <c r="F11" s="5">
        <f t="shared" si="0"/>
        <v>5.8631033542405175E-2</v>
      </c>
      <c r="G11" s="154"/>
    </row>
    <row r="12" spans="1:7" ht="20.100000000000001" customHeight="1">
      <c r="A12" t="s">
        <v>194</v>
      </c>
      <c r="B12" s="103">
        <v>5892</v>
      </c>
      <c r="C12" s="103">
        <v>5841</v>
      </c>
      <c r="D12" s="103">
        <v>5739</v>
      </c>
      <c r="E12" s="5">
        <f t="shared" si="1"/>
        <v>2.06E-2</v>
      </c>
      <c r="F12" s="5">
        <f t="shared" si="0"/>
        <v>-1.7462763225475131E-2</v>
      </c>
      <c r="G12" s="154"/>
    </row>
    <row r="13" spans="1:7" ht="20.100000000000001" customHeight="1">
      <c r="A13" t="s">
        <v>204</v>
      </c>
      <c r="B13" s="103">
        <v>5135</v>
      </c>
      <c r="C13" s="103">
        <v>5461</v>
      </c>
      <c r="D13" s="103">
        <v>5367</v>
      </c>
      <c r="E13" s="5">
        <f t="shared" si="1"/>
        <v>1.9300000000000001E-2</v>
      </c>
      <c r="F13" s="5">
        <f t="shared" si="0"/>
        <v>-1.7212964658487429E-2</v>
      </c>
      <c r="G13" s="154"/>
    </row>
    <row r="14" spans="1:7" ht="20.100000000000001" customHeight="1">
      <c r="A14" t="s">
        <v>202</v>
      </c>
      <c r="B14" s="103">
        <v>4356</v>
      </c>
      <c r="C14" s="103">
        <v>4441</v>
      </c>
      <c r="D14" s="103">
        <v>4471</v>
      </c>
      <c r="E14" s="5">
        <f t="shared" si="1"/>
        <v>1.61E-2</v>
      </c>
      <c r="F14" s="5">
        <f t="shared" si="0"/>
        <v>6.7552353073632165E-3</v>
      </c>
      <c r="G14" s="154"/>
    </row>
    <row r="15" spans="1:7" ht="20.100000000000001" customHeight="1">
      <c r="A15" t="s">
        <v>192</v>
      </c>
      <c r="B15" s="103">
        <v>4004</v>
      </c>
      <c r="C15" s="103">
        <v>4119</v>
      </c>
      <c r="D15" s="103">
        <v>4092</v>
      </c>
      <c r="E15" s="5">
        <f t="shared" si="1"/>
        <v>1.47E-2</v>
      </c>
      <c r="F15" s="5">
        <f t="shared" si="0"/>
        <v>-6.5549890750181694E-3</v>
      </c>
      <c r="G15" s="154"/>
    </row>
    <row r="16" spans="1:7" ht="20.100000000000001" customHeight="1">
      <c r="A16" t="s">
        <v>320</v>
      </c>
      <c r="B16" s="103">
        <v>3399</v>
      </c>
      <c r="C16" s="103">
        <v>3568</v>
      </c>
      <c r="D16" s="103">
        <v>3333</v>
      </c>
      <c r="E16" s="5">
        <f t="shared" si="1"/>
        <v>1.2E-2</v>
      </c>
      <c r="F16" s="5">
        <f t="shared" si="0"/>
        <v>-6.5863228699551524E-2</v>
      </c>
      <c r="G16" s="154"/>
    </row>
    <row r="17" spans="1:7" ht="20.100000000000001" customHeight="1">
      <c r="A17" t="s">
        <v>359</v>
      </c>
      <c r="B17" s="103">
        <v>1907</v>
      </c>
      <c r="C17" s="103">
        <v>2087</v>
      </c>
      <c r="D17" s="103">
        <v>2618</v>
      </c>
      <c r="E17" s="5">
        <f t="shared" si="1"/>
        <v>9.4000000000000004E-3</v>
      </c>
      <c r="F17" s="5">
        <f t="shared" si="0"/>
        <v>0.25443219932918071</v>
      </c>
      <c r="G17" s="154"/>
    </row>
    <row r="18" spans="1:7" ht="20.100000000000001" customHeight="1">
      <c r="A18" t="s">
        <v>321</v>
      </c>
      <c r="B18" s="103">
        <v>2606</v>
      </c>
      <c r="C18" s="103">
        <v>2596</v>
      </c>
      <c r="D18" s="103">
        <v>2594</v>
      </c>
      <c r="E18" s="5">
        <v>9.4000000000000004E-3</v>
      </c>
      <c r="F18" s="5">
        <f t="shared" si="0"/>
        <v>-7.7041602465333092E-4</v>
      </c>
      <c r="G18" s="154"/>
    </row>
    <row r="19" spans="1:7" ht="20.100000000000001" customHeight="1">
      <c r="A19" t="s">
        <v>358</v>
      </c>
      <c r="B19" s="103">
        <v>1930</v>
      </c>
      <c r="C19" s="103">
        <v>2121</v>
      </c>
      <c r="D19" s="103">
        <v>1971</v>
      </c>
      <c r="E19" s="5">
        <f t="shared" si="1"/>
        <v>7.1000000000000004E-3</v>
      </c>
      <c r="F19" s="5">
        <f t="shared" si="0"/>
        <v>-7.0721357850070721E-2</v>
      </c>
      <c r="G19" s="154"/>
    </row>
    <row r="20" spans="1:7" ht="20.100000000000001" customHeight="1">
      <c r="A20" t="s">
        <v>314</v>
      </c>
      <c r="B20" s="103">
        <v>1616</v>
      </c>
      <c r="C20" s="103">
        <v>1739</v>
      </c>
      <c r="D20" s="103">
        <v>1790</v>
      </c>
      <c r="E20" s="5">
        <v>6.4999999999999997E-3</v>
      </c>
      <c r="F20" s="5">
        <f t="shared" si="0"/>
        <v>2.9327199539965543E-2</v>
      </c>
      <c r="G20" s="154"/>
    </row>
    <row r="21" spans="1:7" ht="20.100000000000001" customHeight="1">
      <c r="A21" t="s">
        <v>322</v>
      </c>
      <c r="B21" s="103">
        <v>1679</v>
      </c>
      <c r="C21" s="103">
        <v>1893</v>
      </c>
      <c r="D21" s="103">
        <v>1768</v>
      </c>
      <c r="E21" s="5">
        <f>ROUND(D21/$D$27,4)</f>
        <v>6.4000000000000003E-3</v>
      </c>
      <c r="F21" s="5">
        <f t="shared" si="0"/>
        <v>-6.6032752245113624E-2</v>
      </c>
      <c r="G21" s="154"/>
    </row>
    <row r="22" spans="1:7" ht="20.100000000000001" customHeight="1">
      <c r="A22" t="s">
        <v>193</v>
      </c>
      <c r="B22" s="103">
        <v>1316</v>
      </c>
      <c r="C22" s="103">
        <v>1653</v>
      </c>
      <c r="D22" s="103">
        <v>1740</v>
      </c>
      <c r="E22" s="5">
        <f t="shared" si="1"/>
        <v>6.3E-3</v>
      </c>
      <c r="F22" s="5">
        <f t="shared" si="0"/>
        <v>5.2631578947368363E-2</v>
      </c>
      <c r="G22" s="154"/>
    </row>
    <row r="23" spans="1:7" ht="20.100000000000001" customHeight="1">
      <c r="A23" t="s">
        <v>323</v>
      </c>
      <c r="B23" s="103">
        <v>1722</v>
      </c>
      <c r="C23" s="103">
        <v>1763</v>
      </c>
      <c r="D23" s="103">
        <v>1735</v>
      </c>
      <c r="E23" s="5">
        <f t="shared" si="1"/>
        <v>6.1999999999999998E-3</v>
      </c>
      <c r="F23" s="5">
        <f t="shared" si="0"/>
        <v>-1.5882019285309079E-2</v>
      </c>
      <c r="G23" s="154"/>
    </row>
    <row r="24" spans="1:7" ht="20.100000000000001" customHeight="1">
      <c r="A24" t="s">
        <v>357</v>
      </c>
      <c r="B24" s="103">
        <v>1577</v>
      </c>
      <c r="C24" s="103">
        <v>1553</v>
      </c>
      <c r="D24" s="103">
        <v>1497</v>
      </c>
      <c r="E24" s="5">
        <f>ROUND(D24/$D$27,4)</f>
        <v>5.4000000000000003E-3</v>
      </c>
      <c r="F24" s="5">
        <f t="shared" si="0"/>
        <v>-3.6059240180296159E-2</v>
      </c>
      <c r="G24" s="154"/>
    </row>
    <row r="25" spans="1:7" ht="20.100000000000001" customHeight="1">
      <c r="A25" t="s">
        <v>302</v>
      </c>
      <c r="B25" s="103">
        <v>1460</v>
      </c>
      <c r="C25" s="103">
        <v>1561</v>
      </c>
      <c r="D25" s="103">
        <v>1460</v>
      </c>
      <c r="E25" s="5">
        <f t="shared" si="1"/>
        <v>5.1999999999999998E-3</v>
      </c>
      <c r="F25" s="5">
        <f t="shared" si="0"/>
        <v>-6.4702114029468238E-2</v>
      </c>
      <c r="G25" s="154"/>
    </row>
    <row r="26" spans="1:7" ht="20.100000000000001" customHeight="1">
      <c r="A26" t="s">
        <v>252</v>
      </c>
      <c r="B26" s="1">
        <f>B27-SUM(B6:B25)</f>
        <v>12013</v>
      </c>
      <c r="C26" s="1">
        <f t="shared" ref="C26:D26" si="2">C27-SUM(C6:C25)</f>
        <v>12181</v>
      </c>
      <c r="D26" s="1">
        <f t="shared" si="2"/>
        <v>11203</v>
      </c>
      <c r="E26" s="5">
        <f>ROUND(D26/$D$27,4)</f>
        <v>4.0300000000000002E-2</v>
      </c>
      <c r="F26" s="5">
        <f t="shared" si="0"/>
        <v>-8.0288974632624632E-2</v>
      </c>
      <c r="G26" s="154"/>
    </row>
    <row r="27" spans="1:7" ht="20.100000000000001" customHeight="1">
      <c r="A27" s="3" t="s">
        <v>5</v>
      </c>
      <c r="B27" s="6">
        <v>274889</v>
      </c>
      <c r="C27" s="6">
        <v>277182</v>
      </c>
      <c r="D27" s="6">
        <v>278100</v>
      </c>
      <c r="E27" s="4">
        <f>SUM(E6:E26)</f>
        <v>1.0002</v>
      </c>
      <c r="F27" s="4">
        <f>D27/C27-1</f>
        <v>3.3119033703488121E-3</v>
      </c>
      <c r="G27" s="154"/>
    </row>
    <row r="28" spans="1:7">
      <c r="A28" s="111" t="s">
        <v>37</v>
      </c>
    </row>
    <row r="29" spans="1:7">
      <c r="A29" s="112" t="s">
        <v>337</v>
      </c>
    </row>
    <row r="30" spans="1:7">
      <c r="A30" s="112" t="s">
        <v>341</v>
      </c>
    </row>
    <row r="31" spans="1:7">
      <c r="A31" s="112" t="s">
        <v>367</v>
      </c>
    </row>
    <row r="32" spans="1:7">
      <c r="A32" s="112" t="s">
        <v>491</v>
      </c>
    </row>
    <row r="33" spans="1:1">
      <c r="A33" s="118"/>
    </row>
  </sheetData>
  <mergeCells count="4">
    <mergeCell ref="A4:A5"/>
    <mergeCell ref="B4:D4"/>
    <mergeCell ref="E4:E5"/>
    <mergeCell ref="F4:F5"/>
  </mergeCells>
  <phoneticPr fontId="2" type="noConversion"/>
  <conditionalFormatting sqref="F6:F27">
    <cfRule type="cellIs" dxfId="131" priority="1" operator="lessThan">
      <formula>0</formula>
    </cfRule>
  </conditionalFormatting>
  <pageMargins left="0.7" right="0.7" top="0.75" bottom="0.75" header="0.3" footer="0.3"/>
  <pageSetup paperSize="9" scale="90" fitToHeight="0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6">
    <pageSetUpPr fitToPage="1"/>
  </sheetPr>
  <dimension ref="A1:I32"/>
  <sheetViews>
    <sheetView workbookViewId="0"/>
  </sheetViews>
  <sheetFormatPr defaultRowHeight="16.5"/>
  <cols>
    <col min="1" max="6" width="12.625" customWidth="1"/>
    <col min="7" max="8" width="15.625" customWidth="1"/>
    <col min="10" max="10" width="9.625" bestFit="1" customWidth="1"/>
  </cols>
  <sheetData>
    <row r="1" spans="1:9">
      <c r="A1" s="80" t="s">
        <v>529</v>
      </c>
      <c r="B1" s="80"/>
      <c r="C1" s="80"/>
    </row>
    <row r="4" spans="1:9" ht="20.100000000000001" customHeight="1">
      <c r="A4" s="187" t="s">
        <v>29</v>
      </c>
      <c r="B4" s="187" t="s">
        <v>1</v>
      </c>
      <c r="C4" s="187"/>
      <c r="D4" s="187"/>
      <c r="E4" s="187"/>
      <c r="F4" s="187"/>
      <c r="G4" s="187" t="s">
        <v>356</v>
      </c>
      <c r="H4" s="188" t="s">
        <v>503</v>
      </c>
    </row>
    <row r="5" spans="1:9" ht="20.100000000000001" customHeight="1">
      <c r="A5" s="187"/>
      <c r="B5" s="88">
        <v>2018</v>
      </c>
      <c r="C5" s="88">
        <v>2019</v>
      </c>
      <c r="D5" s="88">
        <v>2020</v>
      </c>
      <c r="E5" s="88">
        <v>2021</v>
      </c>
      <c r="F5" s="88">
        <v>2022</v>
      </c>
      <c r="G5" s="187"/>
      <c r="H5" s="189"/>
    </row>
    <row r="6" spans="1:9" ht="20.100000000000001" customHeight="1">
      <c r="A6" t="s">
        <v>23</v>
      </c>
      <c r="B6" s="90">
        <v>58</v>
      </c>
      <c r="C6" s="90">
        <v>52</v>
      </c>
      <c r="D6" s="1">
        <v>55</v>
      </c>
      <c r="E6" s="1">
        <v>40</v>
      </c>
      <c r="F6" s="1">
        <v>45</v>
      </c>
      <c r="G6" s="5">
        <f>ROUND(F6/$F$29,3)</f>
        <v>2E-3</v>
      </c>
      <c r="H6" s="5">
        <f t="shared" ref="H6:H26" si="0">F6/E6-1</f>
        <v>0.125</v>
      </c>
      <c r="I6" s="154"/>
    </row>
    <row r="7" spans="1:9" ht="20.100000000000001" customHeight="1">
      <c r="A7" t="s">
        <v>7</v>
      </c>
      <c r="B7" s="90">
        <v>3084</v>
      </c>
      <c r="C7" s="90">
        <v>3120</v>
      </c>
      <c r="D7" s="1">
        <v>3332</v>
      </c>
      <c r="E7" s="1">
        <v>3281</v>
      </c>
      <c r="F7" s="1">
        <v>3154</v>
      </c>
      <c r="G7" s="5">
        <f>ROUND(F7/$F$29,3)</f>
        <v>0.16300000000000001</v>
      </c>
      <c r="H7" s="5">
        <f t="shared" si="0"/>
        <v>-3.8707711063700079E-2</v>
      </c>
      <c r="I7" s="154"/>
    </row>
    <row r="8" spans="1:9" ht="20.100000000000001" customHeight="1">
      <c r="A8" t="s">
        <v>8</v>
      </c>
      <c r="B8" s="90">
        <v>2809</v>
      </c>
      <c r="C8" s="90">
        <v>3054</v>
      </c>
      <c r="D8" s="1">
        <v>2960</v>
      </c>
      <c r="E8" s="1">
        <v>3008</v>
      </c>
      <c r="F8" s="1">
        <v>3129</v>
      </c>
      <c r="G8" s="5">
        <f t="shared" ref="G8:G27" si="1">ROUND(F8/$F$29,3)</f>
        <v>0.161</v>
      </c>
      <c r="H8" s="5">
        <f t="shared" si="0"/>
        <v>4.0226063829787329E-2</v>
      </c>
      <c r="I8" s="154"/>
    </row>
    <row r="9" spans="1:9" ht="20.100000000000001" customHeight="1">
      <c r="A9" t="s">
        <v>10</v>
      </c>
      <c r="B9" s="90">
        <v>2020</v>
      </c>
      <c r="C9" s="90">
        <v>2032</v>
      </c>
      <c r="D9" s="1">
        <v>1985</v>
      </c>
      <c r="E9" s="1">
        <v>1814</v>
      </c>
      <c r="F9" s="1">
        <v>1864</v>
      </c>
      <c r="G9" s="5">
        <f t="shared" si="1"/>
        <v>9.6000000000000002E-2</v>
      </c>
      <c r="H9" s="5">
        <f t="shared" si="0"/>
        <v>2.7563395810363822E-2</v>
      </c>
      <c r="I9" s="154"/>
    </row>
    <row r="10" spans="1:9" ht="20.100000000000001" customHeight="1">
      <c r="A10" t="s">
        <v>6</v>
      </c>
      <c r="B10" s="90">
        <v>3409</v>
      </c>
      <c r="C10" s="90">
        <v>3921</v>
      </c>
      <c r="D10" s="1">
        <v>3819</v>
      </c>
      <c r="E10" s="1">
        <v>4714</v>
      </c>
      <c r="F10" s="1">
        <v>4455</v>
      </c>
      <c r="G10" s="5">
        <f t="shared" si="1"/>
        <v>0.23</v>
      </c>
      <c r="H10" s="5">
        <f t="shared" si="0"/>
        <v>-5.4942723801442495E-2</v>
      </c>
      <c r="I10" s="154"/>
    </row>
    <row r="11" spans="1:9" ht="20.100000000000001" customHeight="1">
      <c r="A11" t="s">
        <v>11</v>
      </c>
      <c r="B11" s="90">
        <v>1406</v>
      </c>
      <c r="C11" s="90">
        <v>1339</v>
      </c>
      <c r="D11" s="1">
        <v>1337</v>
      </c>
      <c r="E11" s="1">
        <v>1440</v>
      </c>
      <c r="F11" s="1">
        <v>1419</v>
      </c>
      <c r="G11" s="5">
        <f t="shared" si="1"/>
        <v>7.2999999999999995E-2</v>
      </c>
      <c r="H11" s="5">
        <f t="shared" si="0"/>
        <v>-1.4583333333333282E-2</v>
      </c>
      <c r="I11" s="154"/>
    </row>
    <row r="12" spans="1:9" ht="20.100000000000001" customHeight="1">
      <c r="A12" t="s">
        <v>15</v>
      </c>
      <c r="B12" s="90">
        <v>138</v>
      </c>
      <c r="C12" s="90">
        <v>202</v>
      </c>
      <c r="D12" s="1">
        <v>265</v>
      </c>
      <c r="E12" s="1">
        <v>291</v>
      </c>
      <c r="F12" s="1">
        <v>538</v>
      </c>
      <c r="G12" s="5">
        <f t="shared" si="1"/>
        <v>2.8000000000000001E-2</v>
      </c>
      <c r="H12" s="5">
        <f t="shared" si="0"/>
        <v>0.84879725085910662</v>
      </c>
      <c r="I12" s="154"/>
    </row>
    <row r="13" spans="1:9" ht="20.100000000000001" customHeight="1">
      <c r="A13" t="s">
        <v>9</v>
      </c>
      <c r="B13" s="90">
        <v>2161</v>
      </c>
      <c r="C13" s="90">
        <v>2136</v>
      </c>
      <c r="D13" s="1">
        <v>2191</v>
      </c>
      <c r="E13" s="1">
        <v>1979</v>
      </c>
      <c r="F13" s="1">
        <v>1856</v>
      </c>
      <c r="G13" s="5">
        <f t="shared" si="1"/>
        <v>9.6000000000000002E-2</v>
      </c>
      <c r="H13" s="5">
        <f t="shared" si="0"/>
        <v>-6.2152602324406225E-2</v>
      </c>
      <c r="I13" s="154"/>
    </row>
    <row r="14" spans="1:9" ht="20.100000000000001" customHeight="1">
      <c r="A14" t="s">
        <v>14</v>
      </c>
      <c r="B14" s="90">
        <v>454</v>
      </c>
      <c r="C14" s="90">
        <v>403</v>
      </c>
      <c r="D14" s="1">
        <v>372</v>
      </c>
      <c r="E14" s="1">
        <v>329</v>
      </c>
      <c r="F14" s="1">
        <v>330</v>
      </c>
      <c r="G14" s="5">
        <f t="shared" si="1"/>
        <v>1.7000000000000001E-2</v>
      </c>
      <c r="H14" s="5">
        <f t="shared" si="0"/>
        <v>3.0395136778116338E-3</v>
      </c>
      <c r="I14" s="154"/>
    </row>
    <row r="15" spans="1:9" ht="20.100000000000001" customHeight="1">
      <c r="A15" t="s">
        <v>17</v>
      </c>
      <c r="B15" s="90">
        <v>130</v>
      </c>
      <c r="C15" s="90">
        <v>132</v>
      </c>
      <c r="D15" s="1">
        <v>144</v>
      </c>
      <c r="E15" s="1">
        <v>97</v>
      </c>
      <c r="F15" s="1">
        <v>108</v>
      </c>
      <c r="G15" s="5">
        <f t="shared" si="1"/>
        <v>6.0000000000000001E-3</v>
      </c>
      <c r="H15" s="5">
        <f t="shared" si="0"/>
        <v>0.11340206185567014</v>
      </c>
      <c r="I15" s="154"/>
    </row>
    <row r="16" spans="1:9" ht="20.100000000000001" customHeight="1">
      <c r="A16" t="s">
        <v>16</v>
      </c>
      <c r="B16" s="90">
        <v>131</v>
      </c>
      <c r="C16" s="90">
        <v>144</v>
      </c>
      <c r="D16" s="1">
        <v>145</v>
      </c>
      <c r="E16" s="1">
        <v>144</v>
      </c>
      <c r="F16" s="1">
        <v>135</v>
      </c>
      <c r="G16" s="5">
        <f t="shared" si="1"/>
        <v>7.0000000000000001E-3</v>
      </c>
      <c r="H16" s="5">
        <f t="shared" si="0"/>
        <v>-6.25E-2</v>
      </c>
      <c r="I16" s="154"/>
    </row>
    <row r="17" spans="1:9" ht="20.100000000000001" customHeight="1">
      <c r="A17" t="s">
        <v>24</v>
      </c>
      <c r="B17" s="90">
        <v>25</v>
      </c>
      <c r="C17" s="90">
        <v>24</v>
      </c>
      <c r="D17" s="1">
        <v>34</v>
      </c>
      <c r="E17" s="1">
        <v>38</v>
      </c>
      <c r="F17" s="1">
        <v>28</v>
      </c>
      <c r="G17" s="5">
        <f t="shared" si="1"/>
        <v>1E-3</v>
      </c>
      <c r="H17" s="5">
        <f t="shared" si="0"/>
        <v>-0.26315789473684215</v>
      </c>
      <c r="I17" s="154"/>
    </row>
    <row r="18" spans="1:9" ht="20.100000000000001" customHeight="1">
      <c r="A18" t="s">
        <v>20</v>
      </c>
      <c r="B18" s="90">
        <v>55</v>
      </c>
      <c r="C18" s="90">
        <v>67</v>
      </c>
      <c r="D18" s="1">
        <v>75</v>
      </c>
      <c r="E18" s="1">
        <v>77</v>
      </c>
      <c r="F18" s="1">
        <v>91</v>
      </c>
      <c r="G18" s="5">
        <f t="shared" si="1"/>
        <v>5.0000000000000001E-3</v>
      </c>
      <c r="H18" s="5">
        <f t="shared" si="0"/>
        <v>0.18181818181818188</v>
      </c>
      <c r="I18" s="154"/>
    </row>
    <row r="19" spans="1:9" ht="20.100000000000001" customHeight="1">
      <c r="A19" t="s">
        <v>13</v>
      </c>
      <c r="B19" s="90">
        <v>972</v>
      </c>
      <c r="C19" s="90">
        <v>984</v>
      </c>
      <c r="D19" s="1">
        <v>920</v>
      </c>
      <c r="E19" s="1">
        <v>877</v>
      </c>
      <c r="F19" s="1">
        <v>889</v>
      </c>
      <c r="G19" s="5">
        <f t="shared" si="1"/>
        <v>4.5999999999999999E-2</v>
      </c>
      <c r="H19" s="5">
        <f t="shared" si="0"/>
        <v>1.36830102622576E-2</v>
      </c>
      <c r="I19" s="154"/>
    </row>
    <row r="20" spans="1:9" ht="20.100000000000001" customHeight="1">
      <c r="A20" t="s">
        <v>12</v>
      </c>
      <c r="B20" s="90">
        <v>1281</v>
      </c>
      <c r="C20" s="90">
        <v>1099</v>
      </c>
      <c r="D20" s="1">
        <v>1140</v>
      </c>
      <c r="E20" s="1">
        <v>1145</v>
      </c>
      <c r="F20" s="1">
        <v>1116</v>
      </c>
      <c r="G20" s="5">
        <f t="shared" si="1"/>
        <v>5.8000000000000003E-2</v>
      </c>
      <c r="H20" s="5">
        <f t="shared" si="0"/>
        <v>-2.532751091703056E-2</v>
      </c>
      <c r="I20" s="154"/>
    </row>
    <row r="21" spans="1:9" ht="20.100000000000001" customHeight="1">
      <c r="A21" t="s">
        <v>18</v>
      </c>
      <c r="B21" s="90">
        <v>101</v>
      </c>
      <c r="C21" s="90">
        <v>85</v>
      </c>
      <c r="D21" s="1">
        <v>98</v>
      </c>
      <c r="E21" s="1">
        <v>134</v>
      </c>
      <c r="F21" s="1">
        <v>103</v>
      </c>
      <c r="G21" s="5">
        <f t="shared" si="1"/>
        <v>5.0000000000000001E-3</v>
      </c>
      <c r="H21" s="5">
        <f t="shared" si="0"/>
        <v>-0.23134328358208955</v>
      </c>
      <c r="I21" s="154"/>
    </row>
    <row r="22" spans="1:9" ht="20.100000000000001" customHeight="1">
      <c r="A22" t="s">
        <v>25</v>
      </c>
      <c r="B22" s="90">
        <v>11</v>
      </c>
      <c r="C22" s="90">
        <v>16</v>
      </c>
      <c r="D22" s="1">
        <v>11</v>
      </c>
      <c r="E22" s="1">
        <v>5</v>
      </c>
      <c r="F22" s="1">
        <v>6</v>
      </c>
      <c r="G22" s="5">
        <f t="shared" si="1"/>
        <v>0</v>
      </c>
      <c r="H22" s="5">
        <f t="shared" si="0"/>
        <v>0.19999999999999996</v>
      </c>
      <c r="I22" s="154"/>
    </row>
    <row r="23" spans="1:9" ht="20.100000000000001" customHeight="1">
      <c r="A23" t="s">
        <v>21</v>
      </c>
      <c r="B23" s="90">
        <v>34</v>
      </c>
      <c r="C23" s="90">
        <v>51</v>
      </c>
      <c r="D23" s="1">
        <v>36</v>
      </c>
      <c r="E23" s="1">
        <v>39</v>
      </c>
      <c r="F23" s="1">
        <v>39</v>
      </c>
      <c r="G23" s="5">
        <f t="shared" si="1"/>
        <v>2E-3</v>
      </c>
      <c r="H23" s="5">
        <f t="shared" si="0"/>
        <v>0</v>
      </c>
      <c r="I23" s="154"/>
    </row>
    <row r="24" spans="1:9" ht="20.100000000000001" customHeight="1">
      <c r="A24" t="s">
        <v>19</v>
      </c>
      <c r="B24" s="90">
        <v>56</v>
      </c>
      <c r="C24" s="90">
        <v>72</v>
      </c>
      <c r="D24" s="1">
        <v>57</v>
      </c>
      <c r="E24" s="1">
        <v>62</v>
      </c>
      <c r="F24" s="1">
        <v>67</v>
      </c>
      <c r="G24" s="5">
        <f t="shared" si="1"/>
        <v>3.0000000000000001E-3</v>
      </c>
      <c r="H24" s="5">
        <f t="shared" si="0"/>
        <v>8.0645161290322509E-2</v>
      </c>
      <c r="I24" s="154"/>
    </row>
    <row r="25" spans="1:9" ht="20.100000000000001" customHeight="1">
      <c r="A25" t="s">
        <v>26</v>
      </c>
      <c r="B25" s="90">
        <v>2</v>
      </c>
      <c r="C25" s="90">
        <v>2</v>
      </c>
      <c r="D25" s="1">
        <v>6</v>
      </c>
      <c r="E25" s="1">
        <v>4</v>
      </c>
      <c r="F25" s="1">
        <v>3</v>
      </c>
      <c r="G25" s="5">
        <f t="shared" si="1"/>
        <v>0</v>
      </c>
      <c r="H25" s="5">
        <f t="shared" si="0"/>
        <v>-0.25</v>
      </c>
      <c r="I25" s="154"/>
    </row>
    <row r="26" spans="1:9" ht="20.100000000000001" customHeight="1">
      <c r="A26" t="s">
        <v>27</v>
      </c>
      <c r="B26" s="90">
        <v>1</v>
      </c>
      <c r="C26" s="90">
        <v>2</v>
      </c>
      <c r="D26" s="1">
        <v>2</v>
      </c>
      <c r="E26" s="1">
        <v>1</v>
      </c>
      <c r="F26" s="1">
        <v>8</v>
      </c>
      <c r="G26" s="5">
        <f t="shared" si="1"/>
        <v>0</v>
      </c>
      <c r="H26" s="5">
        <f t="shared" si="0"/>
        <v>7</v>
      </c>
      <c r="I26" s="154"/>
    </row>
    <row r="27" spans="1:9" ht="20.100000000000001" customHeight="1">
      <c r="A27" t="s">
        <v>28</v>
      </c>
      <c r="B27" s="1">
        <v>0</v>
      </c>
      <c r="C27" s="90">
        <v>1</v>
      </c>
      <c r="D27" s="1">
        <v>0</v>
      </c>
      <c r="E27" s="1">
        <v>0</v>
      </c>
      <c r="F27" s="1">
        <v>1</v>
      </c>
      <c r="G27" s="5">
        <f t="shared" si="1"/>
        <v>0</v>
      </c>
      <c r="H27" s="91" t="s">
        <v>303</v>
      </c>
      <c r="I27" s="154"/>
    </row>
    <row r="28" spans="1:9" ht="20.100000000000001" customHeight="1">
      <c r="A28" t="s">
        <v>22</v>
      </c>
      <c r="B28" s="90">
        <v>27</v>
      </c>
      <c r="C28" s="90">
        <v>46</v>
      </c>
      <c r="D28" s="90">
        <v>28</v>
      </c>
      <c r="E28" s="90">
        <v>28</v>
      </c>
      <c r="F28" s="90">
        <v>16</v>
      </c>
      <c r="G28" s="5">
        <f>ROUND(F28/$F$29,3)</f>
        <v>1E-3</v>
      </c>
      <c r="H28" s="5">
        <f>F28/E28-1</f>
        <v>-0.4285714285714286</v>
      </c>
      <c r="I28" s="154"/>
    </row>
    <row r="29" spans="1:9" ht="20.100000000000001" customHeight="1">
      <c r="A29" s="3" t="s">
        <v>5</v>
      </c>
      <c r="B29" s="89">
        <v>18365</v>
      </c>
      <c r="C29" s="89">
        <v>18984</v>
      </c>
      <c r="D29" s="6">
        <v>19012</v>
      </c>
      <c r="E29" s="6">
        <v>19547</v>
      </c>
      <c r="F29" s="6">
        <v>19400</v>
      </c>
      <c r="G29" s="4">
        <f>SUM(I6:I28)</f>
        <v>0</v>
      </c>
      <c r="H29" s="4">
        <f>F29/E29-1</f>
        <v>-7.5203356013711087E-3</v>
      </c>
      <c r="I29" s="154"/>
    </row>
    <row r="30" spans="1:9">
      <c r="A30" s="111" t="s">
        <v>37</v>
      </c>
      <c r="B30" s="159"/>
      <c r="C30" s="159"/>
      <c r="D30" s="159"/>
      <c r="E30" s="159"/>
      <c r="F30" s="159"/>
      <c r="I30" s="24"/>
    </row>
    <row r="31" spans="1:9">
      <c r="A31" s="112" t="s">
        <v>340</v>
      </c>
    </row>
    <row r="32" spans="1:9">
      <c r="A32" s="112" t="s">
        <v>368</v>
      </c>
    </row>
  </sheetData>
  <mergeCells count="4">
    <mergeCell ref="A4:A5"/>
    <mergeCell ref="G4:G5"/>
    <mergeCell ref="H4:H5"/>
    <mergeCell ref="B4:F4"/>
  </mergeCells>
  <phoneticPr fontId="2" type="noConversion"/>
  <conditionalFormatting sqref="H6:H29">
    <cfRule type="cellIs" dxfId="130" priority="1" operator="lessThan">
      <formula>0</formula>
    </cfRule>
    <cfRule type="cellIs" dxfId="129" priority="2" operator="lessThan">
      <formula>0</formula>
    </cfRule>
  </conditionalFormatting>
  <pageMargins left="0.7" right="0.7" top="0.75" bottom="0.75" header="0.3" footer="0.3"/>
  <pageSetup paperSize="9" scale="81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已命名的範圍</vt:lpstr>
      </vt:variant>
      <vt:variant>
        <vt:i4>28</vt:i4>
      </vt:variant>
    </vt:vector>
  </HeadingPairs>
  <TitlesOfParts>
    <vt:vector size="58" baseType="lpstr">
      <vt:lpstr>目錄</vt:lpstr>
      <vt:lpstr>S1-1</vt:lpstr>
      <vt:lpstr>S1-2</vt:lpstr>
      <vt:lpstr>S2</vt:lpstr>
      <vt:lpstr>表1</vt:lpstr>
      <vt:lpstr>表2</vt:lpstr>
      <vt:lpstr>表3-1</vt:lpstr>
      <vt:lpstr>表3-2</vt:lpstr>
      <vt:lpstr>表4</vt:lpstr>
      <vt:lpstr>表5-1</vt:lpstr>
      <vt:lpstr>表5-2</vt:lpstr>
      <vt:lpstr>表6-1</vt:lpstr>
      <vt:lpstr>表6-2</vt:lpstr>
      <vt:lpstr>表7-1</vt:lpstr>
      <vt:lpstr>表7-2</vt:lpstr>
      <vt:lpstr>表8-1</vt:lpstr>
      <vt:lpstr>表8-2</vt:lpstr>
      <vt:lpstr>表9-1</vt:lpstr>
      <vt:lpstr>表9-2</vt:lpstr>
      <vt:lpstr>表10-1</vt:lpstr>
      <vt:lpstr>表10-2</vt:lpstr>
      <vt:lpstr>表11-1</vt:lpstr>
      <vt:lpstr>表11-2</vt:lpstr>
      <vt:lpstr>表12 </vt:lpstr>
      <vt:lpstr>表13-1</vt:lpstr>
      <vt:lpstr>表13-2</vt:lpstr>
      <vt:lpstr>表14</vt:lpstr>
      <vt:lpstr>表14-1</vt:lpstr>
      <vt:lpstr>表14-2</vt:lpstr>
      <vt:lpstr>表13 </vt:lpstr>
      <vt:lpstr>'S1-1'!Print_Area</vt:lpstr>
      <vt:lpstr>'S1-2'!Print_Area</vt:lpstr>
      <vt:lpstr>'S2'!Print_Area</vt:lpstr>
      <vt:lpstr>表1!Print_Area</vt:lpstr>
      <vt:lpstr>'表10-1'!Print_Area</vt:lpstr>
      <vt:lpstr>'表10-2'!Print_Area</vt:lpstr>
      <vt:lpstr>'表11-1'!Print_Area</vt:lpstr>
      <vt:lpstr>'表12 '!Print_Area</vt:lpstr>
      <vt:lpstr>'表13-1'!Print_Area</vt:lpstr>
      <vt:lpstr>'表13-2'!Print_Area</vt:lpstr>
      <vt:lpstr>表14!Print_Area</vt:lpstr>
      <vt:lpstr>表2!Print_Area</vt:lpstr>
      <vt:lpstr>'表3-1'!Print_Area</vt:lpstr>
      <vt:lpstr>'表3-2'!Print_Area</vt:lpstr>
      <vt:lpstr>表4!Print_Area</vt:lpstr>
      <vt:lpstr>'表5-1'!Print_Area</vt:lpstr>
      <vt:lpstr>'表5-2'!Print_Area</vt:lpstr>
      <vt:lpstr>'表6-1'!Print_Area</vt:lpstr>
      <vt:lpstr>'表6-2'!Print_Area</vt:lpstr>
      <vt:lpstr>'表7-1'!Print_Area</vt:lpstr>
      <vt:lpstr>'表7-2'!Print_Area</vt:lpstr>
      <vt:lpstr>'表8-1'!Print_Area</vt:lpstr>
      <vt:lpstr>'表8-2'!Print_Area</vt:lpstr>
      <vt:lpstr>'表9-1'!Print_Area</vt:lpstr>
      <vt:lpstr>'表9-2'!Print_Area</vt:lpstr>
      <vt:lpstr>'表13-1'!Print_Titles</vt:lpstr>
      <vt:lpstr>'表13-2'!Print_Titles</vt:lpstr>
      <vt:lpstr>表14!Print_Titles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TIPO</dc:creator>
  <cp:lastModifiedBy>00598馬維清</cp:lastModifiedBy>
  <cp:lastPrinted>2023-09-07T00:51:52Z</cp:lastPrinted>
  <dcterms:created xsi:type="dcterms:W3CDTF">2020-09-25T02:15:44Z</dcterms:created>
  <dcterms:modified xsi:type="dcterms:W3CDTF">2023-09-07T00:52:04Z</dcterms:modified>
</cp:coreProperties>
</file>