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6330" yWindow="135" windowWidth="12900" windowHeight="12630" tabRatio="697"/>
  </bookViews>
  <sheets>
    <sheet name="貳商標一" sheetId="1" r:id="rId1"/>
    <sheet name="貳二(1)" sheetId="10" r:id="rId2"/>
    <sheet name="貳二(234)" sheetId="11" r:id="rId3"/>
    <sheet name="貳二(5)" sheetId="17" r:id="rId4"/>
    <sheet name="貳二(6)" sheetId="18" r:id="rId5"/>
    <sheet name="貳二(78)" sheetId="4" r:id="rId6"/>
    <sheet name="貳三(1)" sheetId="12" r:id="rId7"/>
    <sheet name="貳三(2)" sheetId="13" r:id="rId8"/>
    <sheet name="貳三(3)" sheetId="14" r:id="rId9"/>
    <sheet name="貳四" sheetId="8" r:id="rId10"/>
    <sheet name="內文壹2" sheetId="19" state="hidden" r:id="rId11"/>
    <sheet name="內文貳2" sheetId="20" state="hidden" r:id="rId12"/>
    <sheet name="商標申請統計重點" sheetId="21" state="hidden" r:id="rId13"/>
  </sheets>
  <calcPr calcId="145621"/>
</workbook>
</file>

<file path=xl/calcChain.xml><?xml version="1.0" encoding="utf-8"?>
<calcChain xmlns="http://schemas.openxmlformats.org/spreadsheetml/2006/main">
  <c r="F99" i="20" l="1"/>
  <c r="F94" i="20"/>
  <c r="F34" i="14" l="1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" i="14"/>
  <c r="F6" i="14"/>
  <c r="F5" i="14"/>
  <c r="F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4" i="14"/>
  <c r="B38" i="14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F9" i="13"/>
  <c r="F8" i="13"/>
  <c r="F7" i="13"/>
  <c r="F6" i="13"/>
  <c r="F5" i="13"/>
  <c r="F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4" i="13"/>
  <c r="B39" i="13"/>
  <c r="B38" i="13"/>
  <c r="G6" i="12"/>
  <c r="F6" i="12"/>
  <c r="E6" i="12"/>
  <c r="C6" i="12"/>
  <c r="B6" i="12"/>
  <c r="D6" i="12"/>
  <c r="B40" i="13" l="1"/>
  <c r="D38" i="13" s="1"/>
  <c r="E99" i="20"/>
  <c r="D99" i="20"/>
  <c r="C99" i="20"/>
  <c r="B99" i="20"/>
  <c r="E94" i="20"/>
  <c r="D94" i="20"/>
  <c r="C94" i="20"/>
  <c r="B94" i="20"/>
  <c r="E80" i="20"/>
  <c r="D80" i="20"/>
  <c r="C80" i="20"/>
  <c r="B80" i="20"/>
  <c r="C74" i="20"/>
  <c r="B74" i="20"/>
  <c r="C66" i="20"/>
  <c r="B66" i="20"/>
  <c r="C9" i="19"/>
  <c r="B9" i="19"/>
  <c r="I53" i="11"/>
  <c r="G53" i="11"/>
  <c r="E53" i="11"/>
  <c r="C53" i="11"/>
  <c r="I52" i="11"/>
  <c r="G52" i="11"/>
  <c r="E52" i="11"/>
  <c r="C52" i="11"/>
  <c r="I51" i="11"/>
  <c r="G51" i="11"/>
  <c r="E51" i="11"/>
  <c r="C51" i="11"/>
  <c r="I50" i="11"/>
  <c r="G50" i="11"/>
  <c r="E50" i="11"/>
  <c r="C50" i="11"/>
  <c r="I49" i="11"/>
  <c r="G49" i="11"/>
  <c r="E49" i="11"/>
  <c r="C49" i="11"/>
  <c r="I48" i="11"/>
  <c r="G48" i="11"/>
  <c r="E48" i="11"/>
  <c r="C48" i="11"/>
  <c r="I47" i="11"/>
  <c r="G47" i="11"/>
  <c r="E47" i="11"/>
  <c r="C47" i="11"/>
  <c r="I46" i="11"/>
  <c r="G46" i="11"/>
  <c r="E46" i="11"/>
  <c r="C46" i="11"/>
  <c r="I45" i="11"/>
  <c r="G45" i="11"/>
  <c r="E45" i="11"/>
  <c r="C45" i="11"/>
  <c r="I33" i="11"/>
  <c r="G33" i="11"/>
  <c r="E33" i="11"/>
  <c r="C33" i="11"/>
  <c r="I32" i="11"/>
  <c r="G32" i="11"/>
  <c r="E32" i="11"/>
  <c r="C32" i="11"/>
  <c r="I31" i="11"/>
  <c r="G31" i="11"/>
  <c r="E31" i="11"/>
  <c r="C31" i="11"/>
  <c r="I30" i="11"/>
  <c r="G30" i="11"/>
  <c r="E30" i="11"/>
  <c r="C30" i="11"/>
  <c r="I29" i="11"/>
  <c r="G29" i="11"/>
  <c r="E29" i="11"/>
  <c r="C29" i="11"/>
  <c r="I28" i="11"/>
  <c r="G28" i="11"/>
  <c r="E28" i="11"/>
  <c r="C28" i="11"/>
  <c r="I27" i="11"/>
  <c r="G27" i="11"/>
  <c r="E27" i="11"/>
  <c r="C27" i="11"/>
  <c r="I26" i="11"/>
  <c r="G26" i="11"/>
  <c r="E26" i="11"/>
  <c r="C26" i="11"/>
  <c r="I25" i="11"/>
  <c r="G25" i="11"/>
  <c r="E25" i="11"/>
  <c r="C25" i="11"/>
  <c r="I13" i="11"/>
  <c r="G13" i="11"/>
  <c r="E13" i="11"/>
  <c r="C13" i="11"/>
  <c r="I12" i="11"/>
  <c r="G12" i="11"/>
  <c r="E12" i="11"/>
  <c r="C12" i="11"/>
  <c r="I11" i="11"/>
  <c r="G11" i="11"/>
  <c r="E11" i="11"/>
  <c r="C11" i="11"/>
  <c r="I10" i="11"/>
  <c r="G10" i="11"/>
  <c r="E10" i="11"/>
  <c r="C10" i="11"/>
  <c r="I9" i="11"/>
  <c r="G9" i="11"/>
  <c r="E9" i="11"/>
  <c r="C9" i="11"/>
  <c r="I8" i="11"/>
  <c r="G8" i="11"/>
  <c r="E8" i="11"/>
  <c r="C8" i="11"/>
  <c r="I7" i="11"/>
  <c r="G7" i="11"/>
  <c r="E7" i="11"/>
  <c r="C7" i="11"/>
  <c r="I6" i="11"/>
  <c r="G6" i="11"/>
  <c r="E6" i="11"/>
  <c r="C6" i="11"/>
  <c r="I5" i="11"/>
  <c r="G5" i="11"/>
  <c r="E5" i="11"/>
  <c r="C5" i="11"/>
  <c r="F14" i="1"/>
  <c r="D14" i="1"/>
  <c r="F13" i="1"/>
  <c r="D13" i="1"/>
  <c r="F12" i="1"/>
  <c r="D12" i="1"/>
  <c r="F11" i="1"/>
  <c r="D11" i="1"/>
  <c r="F10" i="1"/>
  <c r="D10" i="1"/>
  <c r="F9" i="1"/>
  <c r="D9" i="1"/>
  <c r="F8" i="1"/>
  <c r="D8" i="1"/>
  <c r="F7" i="1"/>
  <c r="D7" i="1"/>
  <c r="F6" i="1"/>
  <c r="D6" i="1"/>
  <c r="D39" i="13" l="1"/>
  <c r="D40" i="13" s="1"/>
  <c r="D66" i="20"/>
  <c r="F80" i="20" l="1"/>
  <c r="B37" i="14"/>
  <c r="F22" i="20"/>
  <c r="F13" i="20"/>
  <c r="D9" i="19"/>
  <c r="F46" i="20"/>
  <c r="E46" i="20"/>
  <c r="D46" i="20"/>
  <c r="C46" i="20"/>
  <c r="B46" i="20"/>
  <c r="F44" i="20"/>
  <c r="E44" i="20"/>
  <c r="D44" i="20"/>
  <c r="C44" i="20"/>
  <c r="B44" i="20"/>
  <c r="B39" i="14" l="1"/>
  <c r="D38" i="14" l="1"/>
  <c r="D37" i="14"/>
  <c r="D39" i="14" l="1"/>
</calcChain>
</file>

<file path=xl/sharedStrings.xml><?xml version="1.0" encoding="utf-8"?>
<sst xmlns="http://schemas.openxmlformats.org/spreadsheetml/2006/main" count="418" uniqueCount="283">
  <si>
    <r>
      <rPr>
        <sz val="9"/>
        <rFont val="標楷體"/>
        <family val="4"/>
        <charset val="136"/>
      </rPr>
      <t>年</t>
    </r>
    <phoneticPr fontId="3" type="noConversion"/>
  </si>
  <si>
    <r>
      <rPr>
        <b/>
        <sz val="14"/>
        <rFont val="標楷體"/>
        <family val="4"/>
        <charset val="136"/>
      </rPr>
      <t>二、最近</t>
    </r>
    <r>
      <rPr>
        <b/>
        <sz val="14"/>
        <rFont val="Calibri"/>
        <family val="2"/>
      </rPr>
      <t>10</t>
    </r>
    <r>
      <rPr>
        <b/>
        <sz val="14"/>
        <rFont val="標楷體"/>
        <family val="4"/>
        <charset val="136"/>
      </rPr>
      <t>年商標件數統計</t>
    </r>
  </si>
  <si>
    <r>
      <rPr>
        <b/>
        <sz val="12"/>
        <rFont val="標楷體"/>
        <family val="4"/>
        <charset val="136"/>
      </rPr>
      <t>異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議</t>
    </r>
  </si>
  <si>
    <r>
      <rPr>
        <b/>
        <sz val="12"/>
        <rFont val="標楷體"/>
        <family val="4"/>
        <charset val="136"/>
      </rPr>
      <t>評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定</t>
    </r>
  </si>
  <si>
    <r>
      <rPr>
        <b/>
        <sz val="12"/>
        <rFont val="標楷體"/>
        <family val="4"/>
        <charset val="136"/>
      </rPr>
      <t>延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展</t>
    </r>
    <phoneticPr fontId="3" type="noConversion"/>
  </si>
  <si>
    <r>
      <rPr>
        <b/>
        <sz val="12"/>
        <rFont val="標楷體"/>
        <family val="4"/>
        <charset val="136"/>
      </rPr>
      <t>授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權</t>
    </r>
    <phoneticPr fontId="3" type="noConversion"/>
  </si>
  <si>
    <r>
      <rPr>
        <b/>
        <sz val="12"/>
        <rFont val="標楷體"/>
        <family val="4"/>
        <charset val="136"/>
      </rPr>
      <t>移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轉</t>
    </r>
    <phoneticPr fontId="3" type="noConversion"/>
  </si>
  <si>
    <r>
      <rPr>
        <b/>
        <sz val="12"/>
        <rFont val="標楷體"/>
        <family val="4"/>
        <charset val="136"/>
      </rPr>
      <t>變</t>
    </r>
    <r>
      <rPr>
        <b/>
        <sz val="12"/>
        <rFont val="Calibri"/>
        <family val="2"/>
      </rPr>
      <t xml:space="preserve">  </t>
    </r>
    <r>
      <rPr>
        <b/>
        <sz val="12"/>
        <rFont val="標楷體"/>
        <family val="4"/>
        <charset val="136"/>
      </rPr>
      <t>更</t>
    </r>
    <phoneticPr fontId="3" type="noConversion"/>
  </si>
  <si>
    <r>
      <rPr>
        <sz val="12"/>
        <rFont val="標楷體"/>
        <family val="4"/>
        <charset val="136"/>
      </rPr>
      <t>成立</t>
    </r>
  </si>
  <si>
    <r>
      <rPr>
        <sz val="12"/>
        <rFont val="標楷體"/>
        <family val="4"/>
        <charset val="136"/>
      </rPr>
      <t>不成立</t>
    </r>
  </si>
  <si>
    <r>
      <rPr>
        <sz val="12"/>
        <rFont val="標楷體"/>
        <family val="4"/>
        <charset val="136"/>
      </rPr>
      <t>本國人</t>
    </r>
  </si>
  <si>
    <r>
      <rPr>
        <sz val="12"/>
        <rFont val="標楷體"/>
        <family val="4"/>
        <charset val="136"/>
      </rPr>
      <t>外國人</t>
    </r>
  </si>
  <si>
    <r>
      <rPr>
        <sz val="12"/>
        <rFont val="標楷體"/>
        <family val="4"/>
        <charset val="136"/>
      </rPr>
      <t>類別</t>
    </r>
  </si>
  <si>
    <r>
      <rPr>
        <sz val="12"/>
        <rFont val="標楷體"/>
        <family val="4"/>
        <charset val="136"/>
      </rPr>
      <t>公告註冊</t>
    </r>
    <phoneticPr fontId="3" type="noConversion"/>
  </si>
  <si>
    <r>
      <rPr>
        <sz val="10"/>
        <rFont val="標楷體"/>
        <family val="4"/>
        <charset val="136"/>
      </rPr>
      <t>合計數</t>
    </r>
    <phoneticPr fontId="3" type="noConversion"/>
  </si>
  <si>
    <r>
      <rPr>
        <sz val="9"/>
        <rFont val="標楷體"/>
        <family val="4"/>
        <charset val="136"/>
      </rPr>
      <t>註：以上商標分類案件，不含團體標章及證明標章案件。</t>
    </r>
    <phoneticPr fontId="3" type="noConversion"/>
  </si>
  <si>
    <r>
      <rPr>
        <b/>
        <sz val="12"/>
        <rFont val="標楷體"/>
        <family val="4"/>
        <charset val="136"/>
      </rPr>
      <t>證明標章</t>
    </r>
  </si>
  <si>
    <r>
      <rPr>
        <b/>
        <sz val="12"/>
        <rFont val="標楷體"/>
        <family val="4"/>
        <charset val="136"/>
      </rPr>
      <t>團體標章</t>
    </r>
  </si>
  <si>
    <r>
      <rPr>
        <b/>
        <sz val="12"/>
        <rFont val="標楷體"/>
        <family val="4"/>
        <charset val="136"/>
      </rPr>
      <t>公告註冊</t>
    </r>
  </si>
  <si>
    <r>
      <rPr>
        <b/>
        <sz val="12"/>
        <rFont val="標楷體"/>
        <family val="4"/>
        <charset val="136"/>
      </rPr>
      <t>申請註冊</t>
    </r>
  </si>
  <si>
    <r>
      <rPr>
        <sz val="10"/>
        <rFont val="標楷體"/>
        <family val="4"/>
        <charset val="136"/>
      </rPr>
      <t>年</t>
    </r>
    <phoneticPr fontId="3" type="noConversion"/>
  </si>
  <si>
    <r>
      <t xml:space="preserve">  </t>
    </r>
    <r>
      <rPr>
        <sz val="12"/>
        <rFont val="標楷體"/>
        <family val="4"/>
        <charset val="136"/>
      </rPr>
      <t>本</t>
    </r>
    <r>
      <rPr>
        <sz val="12"/>
        <rFont val="Calibri"/>
        <family val="2"/>
      </rPr>
      <t xml:space="preserve">  </t>
    </r>
    <r>
      <rPr>
        <sz val="12"/>
        <rFont val="標楷體"/>
        <family val="4"/>
        <charset val="136"/>
      </rPr>
      <t>國</t>
    </r>
  </si>
  <si>
    <r>
      <t xml:space="preserve">  </t>
    </r>
    <r>
      <rPr>
        <sz val="12"/>
        <rFont val="標楷體"/>
        <family val="4"/>
        <charset val="136"/>
      </rPr>
      <t>外</t>
    </r>
    <r>
      <rPr>
        <sz val="12"/>
        <rFont val="Calibri"/>
        <family val="2"/>
      </rPr>
      <t xml:space="preserve">  </t>
    </r>
    <r>
      <rPr>
        <sz val="12"/>
        <rFont val="標楷體"/>
        <family val="4"/>
        <charset val="136"/>
      </rPr>
      <t>國</t>
    </r>
  </si>
  <si>
    <r>
      <rPr>
        <b/>
        <sz val="14"/>
        <rFont val="標楷體"/>
        <family val="4"/>
        <charset val="136"/>
      </rPr>
      <t>四、歷年證明標章及團體標章申請註冊及公告註冊件數統計表</t>
    </r>
    <phoneticPr fontId="4" type="noConversion"/>
  </si>
  <si>
    <r>
      <rPr>
        <sz val="12"/>
        <rFont val="標楷體"/>
        <family val="4"/>
        <charset val="136"/>
      </rPr>
      <t>年</t>
    </r>
    <phoneticPr fontId="3" type="noConversion"/>
  </si>
  <si>
    <r>
      <rPr>
        <b/>
        <sz val="12"/>
        <rFont val="標楷體"/>
        <family val="4"/>
        <charset val="136"/>
      </rPr>
      <t>申請註冊</t>
    </r>
    <phoneticPr fontId="3" type="noConversion"/>
  </si>
  <si>
    <r>
      <rPr>
        <b/>
        <sz val="12"/>
        <rFont val="標楷體"/>
        <family val="4"/>
        <charset val="136"/>
      </rPr>
      <t>公告註冊</t>
    </r>
    <phoneticPr fontId="3" type="noConversion"/>
  </si>
  <si>
    <t>小計</t>
    <phoneticPr fontId="3" type="noConversion"/>
  </si>
  <si>
    <t>比率</t>
    <phoneticPr fontId="3" type="noConversion"/>
  </si>
  <si>
    <t>申請註冊</t>
    <phoneticPr fontId="3" type="noConversion"/>
  </si>
  <si>
    <t>申請註冊　</t>
    <phoneticPr fontId="3" type="noConversion"/>
  </si>
  <si>
    <r>
      <rPr>
        <b/>
        <sz val="12"/>
        <rFont val="標楷體"/>
        <family val="4"/>
        <charset val="136"/>
      </rPr>
      <t>總計</t>
    </r>
    <phoneticPr fontId="3" type="noConversion"/>
  </si>
  <si>
    <r>
      <rPr>
        <b/>
        <sz val="12"/>
        <rFont val="標楷體"/>
        <family val="4"/>
        <charset val="136"/>
      </rPr>
      <t>（八）最近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年本國人與外國人商標公告註冊件數統計表（以案件計）</t>
    </r>
    <phoneticPr fontId="4" type="noConversion"/>
  </si>
  <si>
    <t>2.</t>
    <phoneticPr fontId="3" type="noConversion"/>
  </si>
  <si>
    <t>3.</t>
    <phoneticPr fontId="3" type="noConversion"/>
  </si>
  <si>
    <t>「申請註冊」係以當年度申請件數為依據。</t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</si>
  <si>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4" type="noConversion"/>
  </si>
  <si>
    <t>4.</t>
    <phoneticPr fontId="3" type="noConversion"/>
  </si>
  <si>
    <t>3.</t>
    <phoneticPr fontId="9" type="noConversion"/>
  </si>
  <si>
    <t xml:space="preserve">         </t>
    <phoneticPr fontId="3" type="noConversion"/>
  </si>
  <si>
    <r>
      <rPr>
        <sz val="9"/>
        <rFont val="標楷體"/>
        <family val="4"/>
        <charset val="136"/>
      </rPr>
      <t>「授權」件數含「再授權」件數。</t>
    </r>
  </si>
  <si>
    <t>5.</t>
    <phoneticPr fontId="3" type="noConversion"/>
  </si>
  <si>
    <r>
      <rPr>
        <sz val="9"/>
        <rFont val="標楷體"/>
        <family val="4"/>
        <charset val="136"/>
      </rPr>
      <t>「申請註冊」含證明標章、團體標章及團體商標。</t>
    </r>
  </si>
  <si>
    <r>
      <rPr>
        <sz val="9"/>
        <rFont val="標楷體"/>
        <family val="4"/>
        <charset val="136"/>
      </rPr>
      <t>「變更」件數含「商品</t>
    </r>
    <r>
      <rPr>
        <sz val="9"/>
        <rFont val="Calibri"/>
        <family val="2"/>
      </rPr>
      <t>/</t>
    </r>
    <r>
      <rPr>
        <sz val="9"/>
        <rFont val="標楷體"/>
        <family val="4"/>
        <charset val="136"/>
      </rPr>
      <t>服務減縮」件數。</t>
    </r>
  </si>
  <si>
    <r>
      <rPr>
        <sz val="9"/>
        <rFont val="標楷體"/>
        <family val="4"/>
        <charset val="136"/>
      </rPr>
      <t>本表為當年審結件數。</t>
    </r>
  </si>
  <si>
    <r>
      <rPr>
        <sz val="9"/>
        <rFont val="標楷體"/>
        <family val="4"/>
        <charset val="136"/>
      </rPr>
      <t>「其他」含駁回、撤回、函復及其他駁回。</t>
    </r>
  </si>
  <si>
    <t>2.</t>
    <phoneticPr fontId="4" type="noConversion"/>
  </si>
  <si>
    <t>3.</t>
    <phoneticPr fontId="4" type="noConversion"/>
  </si>
  <si>
    <r>
      <rPr>
        <sz val="9"/>
        <rFont val="標楷體"/>
        <family val="4"/>
        <charset val="136"/>
      </rPr>
      <t>本表統計資料依本部訴願審議委員會公布者為準。</t>
    </r>
  </si>
  <si>
    <r>
      <rPr>
        <sz val="9"/>
        <rFont val="標楷體"/>
        <family val="4"/>
        <charset val="136"/>
      </rPr>
      <t>訴願決定結果之駁回項目，包括訴願不受理及駁回等；他結等項目，包括訴願人撤回、移轉管轄及併案審理等。</t>
    </r>
    <phoneticPr fontId="4" type="noConversion"/>
  </si>
  <si>
    <r>
      <rPr>
        <sz val="9"/>
        <rFont val="標楷體"/>
        <family val="4"/>
        <charset val="136"/>
      </rPr>
      <t>訴願決定結果之其他類項目係指部分駁回部分撤銷。</t>
    </r>
  </si>
  <si>
    <r>
      <rPr>
        <sz val="9"/>
        <rFont val="標楷體"/>
        <family val="4"/>
        <charset val="136"/>
      </rPr>
      <t>行政訴訟和解案件係當事人於行政訴訟繫屬中，就訴訟標的所爭執之法律關係，互相讓步達成協議，法院終結訴訟之件數。</t>
    </r>
    <phoneticPr fontId="4" type="noConversion"/>
  </si>
  <si>
    <t xml:space="preserve">   </t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</si>
  <si>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</si>
  <si>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t>95</t>
    </r>
    <r>
      <rPr>
        <sz val="9"/>
        <rFont val="標楷體"/>
        <family val="4"/>
        <charset val="136"/>
      </rPr>
      <t>年</t>
    </r>
    <r>
      <rPr>
        <sz val="9"/>
        <rFont val="Calibri"/>
        <family val="2"/>
      </rPr>
      <t>7</t>
    </r>
    <r>
      <rPr>
        <sz val="9"/>
        <rFont val="標楷體"/>
        <family val="4"/>
        <charset val="136"/>
      </rPr>
      <t>月</t>
    </r>
    <r>
      <rPr>
        <sz val="9"/>
        <rFont val="Calibri"/>
        <family val="2"/>
      </rPr>
      <t>13</t>
    </r>
    <r>
      <rPr>
        <sz val="9"/>
        <rFont val="標楷體"/>
        <family val="4"/>
        <charset val="136"/>
      </rPr>
      <t>日起受理商標共有申請，本表國籍統計件數係以案件之申請人國籍個數計算。</t>
    </r>
    <phoneticPr fontId="3" type="noConversion"/>
  </si>
  <si>
    <r>
      <rPr>
        <sz val="9"/>
        <rFont val="標楷體"/>
        <family val="4"/>
        <charset val="136"/>
      </rPr>
      <t>「其他」為件數</t>
    </r>
    <r>
      <rPr>
        <sz val="9"/>
        <rFont val="Calibri"/>
        <family val="2"/>
      </rPr>
      <t>5</t>
    </r>
    <r>
      <rPr>
        <sz val="9"/>
        <rFont val="標楷體"/>
        <family val="4"/>
        <charset val="136"/>
      </rPr>
      <t>件以下之合計數。</t>
    </r>
  </si>
  <si>
    <r>
      <t xml:space="preserve">   </t>
    </r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</si>
  <si>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rPr>
        <sz val="9"/>
        <rFont val="標楷體"/>
        <family val="4"/>
        <charset val="136"/>
      </rPr>
      <t>以上項目均為申請件數。</t>
    </r>
    <phoneticPr fontId="3" type="noConversion"/>
  </si>
  <si>
    <r>
      <t>92</t>
    </r>
    <r>
      <rPr>
        <sz val="9"/>
        <rFont val="標楷體"/>
        <family val="4"/>
        <charset val="136"/>
      </rPr>
      <t>年</t>
    </r>
    <r>
      <rPr>
        <sz val="9"/>
        <rFont val="Calibri"/>
        <family val="2"/>
      </rPr>
      <t>11</t>
    </r>
    <r>
      <rPr>
        <sz val="9"/>
        <rFont val="標楷體"/>
        <family val="4"/>
        <charset val="136"/>
      </rPr>
      <t>月</t>
    </r>
    <r>
      <rPr>
        <sz val="9"/>
        <rFont val="Calibri"/>
        <family val="2"/>
      </rPr>
      <t>28</t>
    </r>
    <r>
      <rPr>
        <sz val="9"/>
        <rFont val="標楷體"/>
        <family val="4"/>
        <charset val="136"/>
      </rPr>
      <t>日起，採行商標註冊申請案可指定使用於二類別以上之商品或服務，因此</t>
    </r>
    <r>
      <rPr>
        <sz val="9"/>
        <rFont val="Calibri"/>
        <family val="2"/>
      </rPr>
      <t>93</t>
    </r>
    <r>
      <rPr>
        <sz val="9"/>
        <rFont val="標楷體"/>
        <family val="4"/>
        <charset val="136"/>
      </rPr>
      <t>年起增列「以類別計」之欄位。</t>
    </r>
    <phoneticPr fontId="3" type="noConversion"/>
  </si>
  <si>
    <t>原告
勝訴</t>
    <phoneticPr fontId="4" type="noConversion"/>
  </si>
  <si>
    <t>原告
敗訴</t>
    <phoneticPr fontId="4" type="noConversion"/>
  </si>
  <si>
    <t>勝敗
互見</t>
    <phoneticPr fontId="4" type="noConversion"/>
  </si>
  <si>
    <t>裁定
駁回</t>
    <phoneticPr fontId="4" type="noConversion"/>
  </si>
  <si>
    <r>
      <rPr>
        <b/>
        <sz val="14"/>
        <rFont val="標楷體"/>
        <family val="4"/>
        <charset val="136"/>
      </rPr>
      <t>三、商標類別及國籍統計表</t>
    </r>
    <phoneticPr fontId="3" type="noConversion"/>
  </si>
  <si>
    <r>
      <rPr>
        <b/>
        <sz val="12"/>
        <rFont val="標楷體"/>
        <family val="4"/>
        <charset val="136"/>
      </rPr>
      <t>（一）最近</t>
    </r>
    <r>
      <rPr>
        <b/>
        <sz val="12"/>
        <rFont val="Calibri"/>
        <family val="2"/>
      </rPr>
      <t>3</t>
    </r>
    <r>
      <rPr>
        <b/>
        <sz val="12"/>
        <rFont val="標楷體"/>
        <family val="4"/>
        <charset val="136"/>
      </rPr>
      <t>年商標申請註冊及公告註冊類別件數統計表</t>
    </r>
    <phoneticPr fontId="4" type="noConversion"/>
  </si>
  <si>
    <r>
      <rPr>
        <b/>
        <sz val="12"/>
        <rFont val="標楷體"/>
        <family val="4"/>
        <charset val="136"/>
      </rPr>
      <t>（七）最近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年本國人與外國人商標申請註冊件數統計表（以案件計）</t>
    </r>
    <phoneticPr fontId="4" type="noConversion"/>
  </si>
  <si>
    <r>
      <rPr>
        <sz val="10"/>
        <rFont val="標楷體"/>
        <family val="4"/>
        <charset val="136"/>
      </rPr>
      <t>新收件數</t>
    </r>
    <phoneticPr fontId="4" type="noConversion"/>
  </si>
  <si>
    <r>
      <rPr>
        <sz val="10"/>
        <rFont val="標楷體"/>
        <family val="4"/>
        <charset val="136"/>
      </rPr>
      <t>終結件數</t>
    </r>
    <phoneticPr fontId="4" type="noConversion"/>
  </si>
  <si>
    <r>
      <rPr>
        <sz val="10"/>
        <rFont val="標楷體"/>
        <family val="4"/>
        <charset val="136"/>
      </rPr>
      <t>撤回</t>
    </r>
    <phoneticPr fontId="4" type="noConversion"/>
  </si>
  <si>
    <r>
      <rPr>
        <sz val="10"/>
        <rFont val="標楷體"/>
        <family val="4"/>
        <charset val="136"/>
      </rPr>
      <t>和解</t>
    </r>
    <phoneticPr fontId="4" type="noConversion"/>
  </si>
  <si>
    <r>
      <rPr>
        <sz val="10"/>
        <rFont val="標楷體"/>
        <family val="4"/>
        <charset val="136"/>
      </rPr>
      <t>其他</t>
    </r>
    <phoneticPr fontId="4" type="noConversion"/>
  </si>
  <si>
    <r>
      <rPr>
        <sz val="10"/>
        <rFont val="標楷體"/>
        <family val="4"/>
        <charset val="136"/>
      </rPr>
      <t>合計</t>
    </r>
    <phoneticPr fontId="4" type="noConversion"/>
  </si>
  <si>
    <r>
      <rPr>
        <sz val="10"/>
        <rFont val="標楷體"/>
        <family val="4"/>
        <charset val="136"/>
      </rPr>
      <t>訴願</t>
    </r>
    <phoneticPr fontId="4" type="noConversion"/>
  </si>
  <si>
    <r>
      <rPr>
        <sz val="10"/>
        <rFont val="標楷體"/>
        <family val="4"/>
        <charset val="136"/>
      </rPr>
      <t>提起案件</t>
    </r>
    <phoneticPr fontId="4" type="noConversion"/>
  </si>
  <si>
    <r>
      <rPr>
        <sz val="10"/>
        <rFont val="標楷體"/>
        <family val="4"/>
        <charset val="136"/>
      </rPr>
      <t>決定結果</t>
    </r>
    <phoneticPr fontId="4" type="noConversion"/>
  </si>
  <si>
    <r>
      <rPr>
        <sz val="10"/>
        <rFont val="標楷體"/>
        <family val="4"/>
        <charset val="136"/>
      </rPr>
      <t>撤銷</t>
    </r>
    <phoneticPr fontId="4" type="noConversion"/>
  </si>
  <si>
    <r>
      <rPr>
        <sz val="10"/>
        <rFont val="標楷體"/>
        <family val="4"/>
        <charset val="136"/>
      </rPr>
      <t>駁回</t>
    </r>
    <phoneticPr fontId="4" type="noConversion"/>
  </si>
  <si>
    <r>
      <rPr>
        <sz val="10"/>
        <rFont val="標楷體"/>
        <family val="4"/>
        <charset val="136"/>
      </rPr>
      <t>其他類</t>
    </r>
    <phoneticPr fontId="4" type="noConversion"/>
  </si>
  <si>
    <r>
      <rPr>
        <sz val="10"/>
        <rFont val="標楷體"/>
        <family val="4"/>
        <charset val="136"/>
      </rPr>
      <t>他結等</t>
    </r>
    <phoneticPr fontId="4" type="noConversion"/>
  </si>
  <si>
    <r>
      <rPr>
        <sz val="10"/>
        <rFont val="標楷體"/>
        <family val="4"/>
        <charset val="136"/>
      </rPr>
      <t>撤銷率</t>
    </r>
    <phoneticPr fontId="4" type="noConversion"/>
  </si>
  <si>
    <r>
      <rPr>
        <b/>
        <sz val="12"/>
        <rFont val="標楷體"/>
        <family val="4"/>
        <charset val="136"/>
      </rPr>
      <t>（二）最近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年商標異議案件審定結果統計表</t>
    </r>
    <phoneticPr fontId="9" type="noConversion"/>
  </si>
  <si>
    <r>
      <rPr>
        <sz val="10"/>
        <rFont val="標楷體"/>
        <family val="4"/>
        <charset val="136"/>
      </rPr>
      <t>年</t>
    </r>
    <phoneticPr fontId="3" type="noConversion"/>
  </si>
  <si>
    <r>
      <rPr>
        <sz val="12"/>
        <rFont val="標楷體"/>
        <family val="4"/>
        <charset val="136"/>
      </rPr>
      <t>其他</t>
    </r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</si>
  <si>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3" type="noConversion"/>
  </si>
  <si>
    <r>
      <rPr>
        <b/>
        <sz val="12"/>
        <rFont val="標楷體"/>
        <family val="4"/>
        <charset val="136"/>
      </rPr>
      <t>（三）最近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年商標評定案件評決結果統計表</t>
    </r>
    <phoneticPr fontId="3" type="noConversion"/>
  </si>
  <si>
    <r>
      <rPr>
        <b/>
        <sz val="12"/>
        <rFont val="標楷體"/>
        <family val="4"/>
        <charset val="136"/>
      </rPr>
      <t>（一）最近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年商標各類申請案件統計表</t>
    </r>
    <phoneticPr fontId="3" type="noConversion"/>
  </si>
  <si>
    <r>
      <rPr>
        <sz val="9"/>
        <rFont val="標楷體"/>
        <family val="4"/>
        <charset val="136"/>
      </rPr>
      <t>年</t>
    </r>
    <phoneticPr fontId="3" type="noConversion"/>
  </si>
  <si>
    <r>
      <rPr>
        <b/>
        <sz val="12"/>
        <rFont val="標楷體"/>
        <family val="4"/>
        <charset val="136"/>
      </rPr>
      <t>廢止</t>
    </r>
    <phoneticPr fontId="3" type="noConversion"/>
  </si>
  <si>
    <r>
      <rPr>
        <b/>
        <sz val="12"/>
        <rFont val="標楷體"/>
        <family val="4"/>
        <charset val="136"/>
      </rPr>
      <t>以案件計</t>
    </r>
    <phoneticPr fontId="3" type="noConversion"/>
  </si>
  <si>
    <r>
      <rPr>
        <b/>
        <sz val="12"/>
        <rFont val="標楷體"/>
        <family val="4"/>
        <charset val="136"/>
      </rPr>
      <t>以類別計</t>
    </r>
    <phoneticPr fontId="3" type="noConversion"/>
  </si>
  <si>
    <r>
      <rPr>
        <sz val="12"/>
        <rFont val="標楷體"/>
        <family val="4"/>
        <charset val="136"/>
      </rPr>
      <t>申請註冊</t>
    </r>
    <phoneticPr fontId="3" type="noConversion"/>
  </si>
  <si>
    <r>
      <rPr>
        <sz val="12"/>
        <rFont val="標楷體"/>
        <family val="4"/>
        <charset val="136"/>
      </rPr>
      <t>公告註冊</t>
    </r>
    <phoneticPr fontId="4" type="noConversion"/>
  </si>
  <si>
    <r>
      <rPr>
        <sz val="12"/>
        <rFont val="標楷體"/>
        <family val="4"/>
        <charset val="136"/>
      </rPr>
      <t>公告核駁</t>
    </r>
    <phoneticPr fontId="3" type="noConversion"/>
  </si>
  <si>
    <r>
      <rPr>
        <sz val="9"/>
        <rFont val="標楷體"/>
        <family val="4"/>
        <charset val="136"/>
      </rPr>
      <t>註：</t>
    </r>
    <r>
      <rPr>
        <sz val="9"/>
        <rFont val="Calibri"/>
        <family val="2"/>
      </rPr>
      <t>1.</t>
    </r>
    <phoneticPr fontId="4" type="noConversion"/>
  </si>
  <si>
    <t>貳、商標各類案件統計</t>
    <phoneticPr fontId="4" type="noConversion"/>
  </si>
  <si>
    <r>
      <rPr>
        <sz val="12"/>
        <rFont val="標楷體"/>
        <family val="4"/>
        <charset val="136"/>
      </rPr>
      <t>小計</t>
    </r>
    <phoneticPr fontId="1" type="noConversion"/>
  </si>
  <si>
    <r>
      <rPr>
        <sz val="12"/>
        <rFont val="標楷體"/>
        <family val="4"/>
        <charset val="136"/>
      </rPr>
      <t>比率</t>
    </r>
    <phoneticPr fontId="3" type="noConversion"/>
  </si>
  <si>
    <r>
      <rPr>
        <sz val="9"/>
        <rFont val="標楷體"/>
        <family val="4"/>
        <charset val="136"/>
      </rPr>
      <t>註：</t>
    </r>
    <phoneticPr fontId="3" type="noConversion"/>
  </si>
  <si>
    <r>
      <rPr>
        <sz val="9"/>
        <rFont val="標楷體"/>
        <family val="4"/>
        <charset val="136"/>
      </rPr>
      <t>註：「其他」為件數</t>
    </r>
    <r>
      <rPr>
        <sz val="9"/>
        <rFont val="Calibri"/>
        <family val="2"/>
      </rPr>
      <t>5</t>
    </r>
    <r>
      <rPr>
        <sz val="9"/>
        <rFont val="標楷體"/>
        <family val="4"/>
        <charset val="136"/>
      </rPr>
      <t>件以下之合計數。</t>
    </r>
    <phoneticPr fontId="3" type="noConversion"/>
  </si>
  <si>
    <t>類型</t>
  </si>
  <si>
    <t>立體</t>
  </si>
  <si>
    <t>聲音</t>
  </si>
  <si>
    <t>顏色</t>
  </si>
  <si>
    <t>全像圖</t>
  </si>
  <si>
    <t>動態</t>
  </si>
  <si>
    <t>其他型態</t>
  </si>
  <si>
    <t>合計</t>
    <phoneticPr fontId="22" type="noConversion"/>
  </si>
  <si>
    <t>非傳統商標註冊申請情形</t>
    <phoneticPr fontId="22" type="noConversion"/>
  </si>
  <si>
    <t>商標審查概況</t>
    <phoneticPr fontId="22" type="noConversion"/>
  </si>
  <si>
    <r>
      <t>(</t>
    </r>
    <r>
      <rPr>
        <b/>
        <sz val="12"/>
        <color indexed="62"/>
        <rFont val="新細明體"/>
        <family val="1"/>
        <charset val="136"/>
      </rPr>
      <t>一</t>
    </r>
    <r>
      <rPr>
        <b/>
        <sz val="12"/>
        <color indexed="62"/>
        <rFont val="Calibri"/>
        <family val="2"/>
      </rPr>
      <t>)</t>
    </r>
    <r>
      <rPr>
        <b/>
        <sz val="12"/>
        <color indexed="62"/>
        <rFont val="新細明體"/>
        <family val="1"/>
        <charset val="136"/>
      </rPr>
      <t>審查概況</t>
    </r>
    <phoneticPr fontId="22" type="noConversion"/>
  </si>
  <si>
    <t>商標註冊申請案處理概況－以案件計</t>
    <phoneticPr fontId="22" type="noConversion"/>
  </si>
  <si>
    <t>單位：件</t>
    <phoneticPr fontId="22" type="noConversion"/>
  </si>
  <si>
    <t>新申請量</t>
    <phoneticPr fontId="22" type="noConversion"/>
  </si>
  <si>
    <t>結案量</t>
    <phoneticPr fontId="22" type="noConversion"/>
  </si>
  <si>
    <t>待辦量</t>
    <phoneticPr fontId="22" type="noConversion"/>
  </si>
  <si>
    <t>商標註冊申請案處理概況－以類別計</t>
    <phoneticPr fontId="22" type="noConversion"/>
  </si>
  <si>
    <t>單位：類</t>
    <phoneticPr fontId="22" type="noConversion"/>
  </si>
  <si>
    <r>
      <rPr>
        <sz val="9"/>
        <color indexed="8"/>
        <rFont val="新細明體"/>
        <family val="1"/>
        <charset val="136"/>
      </rPr>
      <t>註：</t>
    </r>
    <r>
      <rPr>
        <sz val="9"/>
        <color indexed="8"/>
        <rFont val="Calibri"/>
        <family val="2"/>
      </rPr>
      <t xml:space="preserve">1. </t>
    </r>
    <r>
      <rPr>
        <sz val="9"/>
        <color indexed="8"/>
        <rFont val="新細明體"/>
        <family val="1"/>
        <charset val="136"/>
      </rPr>
      <t>商標行政系統於</t>
    </r>
    <r>
      <rPr>
        <sz val="9"/>
        <color indexed="8"/>
        <rFont val="Calibri"/>
        <family val="2"/>
      </rPr>
      <t>100</t>
    </r>
    <r>
      <rPr>
        <sz val="9"/>
        <color indexed="8"/>
        <rFont val="新細明體"/>
        <family val="1"/>
        <charset val="136"/>
      </rPr>
      <t>年改版，待辦量自</t>
    </r>
    <r>
      <rPr>
        <sz val="9"/>
        <color indexed="8"/>
        <rFont val="Calibri"/>
        <family val="2"/>
      </rPr>
      <t>100</t>
    </r>
    <r>
      <rPr>
        <sz val="9"/>
        <color indexed="8"/>
        <rFont val="新細明體"/>
        <family val="1"/>
        <charset val="136"/>
      </rPr>
      <t>年起始新增以類計算之統計數據。</t>
    </r>
    <phoneticPr fontId="22" type="noConversion"/>
  </si>
  <si>
    <r>
      <t xml:space="preserve">           2. </t>
    </r>
    <r>
      <rPr>
        <sz val="9"/>
        <color indexed="8"/>
        <rFont val="細明體"/>
        <family val="3"/>
        <charset val="136"/>
      </rPr>
      <t>「結案量」包含核准量、核駁量及其他；「待辦量」係以當年</t>
    </r>
    <r>
      <rPr>
        <sz val="9"/>
        <color indexed="8"/>
        <rFont val="Calibri"/>
        <family val="2"/>
      </rPr>
      <t>12</t>
    </r>
    <r>
      <rPr>
        <sz val="9"/>
        <color indexed="8"/>
        <rFont val="細明體"/>
        <family val="3"/>
        <charset val="136"/>
      </rPr>
      <t>月</t>
    </r>
    <r>
      <rPr>
        <sz val="9"/>
        <color indexed="8"/>
        <rFont val="Calibri"/>
        <family val="2"/>
      </rPr>
      <t>31</t>
    </r>
    <r>
      <rPr>
        <sz val="9"/>
        <color indexed="8"/>
        <rFont val="細明體"/>
        <family val="3"/>
        <charset val="136"/>
      </rPr>
      <t>日之類別數為準。</t>
    </r>
    <phoneticPr fontId="22" type="noConversion"/>
  </si>
  <si>
    <t>商標註冊申請案處理期間</t>
    <phoneticPr fontId="22" type="noConversion"/>
  </si>
  <si>
    <t>單位：月</t>
    <phoneticPr fontId="22" type="noConversion"/>
  </si>
  <si>
    <r>
      <rPr>
        <sz val="12"/>
        <color indexed="8"/>
        <rFont val="新細明體"/>
        <family val="1"/>
        <charset val="136"/>
      </rPr>
      <t>平均首次通知期間</t>
    </r>
    <r>
      <rPr>
        <sz val="12"/>
        <color indexed="9"/>
        <rFont val="新細明體"/>
        <family val="1"/>
        <charset val="136"/>
      </rPr>
      <t>（月）</t>
    </r>
    <phoneticPr fontId="22" type="noConversion"/>
  </si>
  <si>
    <r>
      <rPr>
        <sz val="12"/>
        <color indexed="8"/>
        <rFont val="新細明體"/>
        <family val="1"/>
        <charset val="136"/>
      </rPr>
      <t>平均審結期間</t>
    </r>
    <r>
      <rPr>
        <sz val="12"/>
        <color indexed="9"/>
        <rFont val="新細明體"/>
        <family val="1"/>
        <charset val="136"/>
      </rPr>
      <t>（月）</t>
    </r>
    <phoneticPr fontId="22" type="noConversion"/>
  </si>
  <si>
    <r>
      <t>(</t>
    </r>
    <r>
      <rPr>
        <b/>
        <sz val="12"/>
        <color indexed="62"/>
        <rFont val="細明體"/>
        <family val="3"/>
        <charset val="136"/>
      </rPr>
      <t>二</t>
    </r>
    <r>
      <rPr>
        <b/>
        <sz val="12"/>
        <color indexed="62"/>
        <rFont val="Calibri"/>
        <family val="2"/>
      </rPr>
      <t>)</t>
    </r>
    <r>
      <rPr>
        <b/>
        <sz val="12"/>
        <color indexed="62"/>
        <rFont val="細明體"/>
        <family val="3"/>
        <charset val="136"/>
      </rPr>
      <t>公告註冊概況</t>
    </r>
    <phoneticPr fontId="22" type="noConversion"/>
  </si>
  <si>
    <t>商標公告註冊件數/類別數</t>
    <phoneticPr fontId="22" type="noConversion"/>
  </si>
  <si>
    <t>以案件計</t>
    <phoneticPr fontId="22" type="noConversion"/>
  </si>
  <si>
    <t>以類別計</t>
    <phoneticPr fontId="22" type="noConversion"/>
  </si>
  <si>
    <t>本國人與外國人商標公告註冊情形-以案件計</t>
    <phoneticPr fontId="22" type="noConversion"/>
  </si>
  <si>
    <r>
      <rPr>
        <sz val="12"/>
        <color indexed="8"/>
        <rFont val="新細明體"/>
        <family val="1"/>
        <charset val="136"/>
      </rPr>
      <t>單位：件，</t>
    </r>
    <r>
      <rPr>
        <sz val="12"/>
        <color indexed="8"/>
        <rFont val="Calibri"/>
        <family val="2"/>
      </rPr>
      <t>%</t>
    </r>
    <phoneticPr fontId="22" type="noConversion"/>
  </si>
  <si>
    <t>本國人件數</t>
    <phoneticPr fontId="22" type="noConversion"/>
  </si>
  <si>
    <t>本國人百分比</t>
    <phoneticPr fontId="22" type="noConversion"/>
  </si>
  <si>
    <t>外國人件數</t>
    <phoneticPr fontId="22" type="noConversion"/>
  </si>
  <si>
    <t>外國人百分比</t>
    <phoneticPr fontId="22" type="noConversion"/>
  </si>
  <si>
    <t>106年</t>
    <phoneticPr fontId="22" type="noConversion"/>
  </si>
  <si>
    <t>中國大陸</t>
    <phoneticPr fontId="22" type="noConversion"/>
  </si>
  <si>
    <t>美國</t>
    <phoneticPr fontId="22" type="noConversion"/>
  </si>
  <si>
    <t>日本</t>
    <phoneticPr fontId="22" type="noConversion"/>
  </si>
  <si>
    <t>香港</t>
    <phoneticPr fontId="22" type="noConversion"/>
  </si>
  <si>
    <t>南韓</t>
    <phoneticPr fontId="22" type="noConversion"/>
  </si>
  <si>
    <t>非傳統商標公告註冊情形</t>
    <phoneticPr fontId="22" type="noConversion"/>
  </si>
  <si>
    <t>合計</t>
    <phoneticPr fontId="22" type="noConversion"/>
  </si>
  <si>
    <r>
      <t>(</t>
    </r>
    <r>
      <rPr>
        <b/>
        <sz val="12"/>
        <color indexed="62"/>
        <rFont val="細明體"/>
        <family val="3"/>
        <charset val="136"/>
      </rPr>
      <t>三</t>
    </r>
    <r>
      <rPr>
        <b/>
        <sz val="12"/>
        <color indexed="62"/>
        <rFont val="Calibri"/>
        <family val="2"/>
      </rPr>
      <t>)</t>
    </r>
    <r>
      <rPr>
        <b/>
        <sz val="12"/>
        <color indexed="62"/>
        <rFont val="細明體"/>
        <family val="3"/>
        <charset val="136"/>
      </rPr>
      <t>商標爭議與行政救濟</t>
    </r>
    <phoneticPr fontId="22" type="noConversion"/>
  </si>
  <si>
    <t>爭議提起件數</t>
  </si>
  <si>
    <t>註：「平均首次通知」係指新申請案自提出申請至第一次發文通知之平均處理期間。</t>
    <phoneticPr fontId="22" type="noConversion"/>
  </si>
  <si>
    <t>在我國商標公告註冊前五大國家（地區）-以案件計</t>
    <phoneticPr fontId="22" type="noConversion"/>
  </si>
  <si>
    <t>107年</t>
    <phoneticPr fontId="22" type="noConversion"/>
  </si>
  <si>
    <t>註：「結案量」包含核准量、核駁量及其他；「待辦量」係以當年12月31日之案件數為準。</t>
    <phoneticPr fontId="22" type="noConversion"/>
  </si>
  <si>
    <t>「公告註冊」及「公告核駁」係以當年度公告件數為依據。</t>
    <phoneticPr fontId="3" type="noConversion"/>
  </si>
  <si>
    <t>（四）最近10年商標廢止結果統計表</t>
    <phoneticPr fontId="9" type="noConversion"/>
  </si>
  <si>
    <t>「其他」含駁回、撤回、函復及其他駁回。</t>
    <phoneticPr fontId="3" type="noConversion"/>
  </si>
  <si>
    <t>件數</t>
    <phoneticPr fontId="3" type="noConversion"/>
  </si>
  <si>
    <t>百分比</t>
    <phoneticPr fontId="3" type="noConversion"/>
  </si>
  <si>
    <t>百分比</t>
    <phoneticPr fontId="3" type="noConversion"/>
  </si>
  <si>
    <t>部分成立</t>
    <phoneticPr fontId="3" type="noConversion"/>
  </si>
  <si>
    <t>「成立」係指商標指定之所有商品或服務全部成立之情形、「不成立」則為所有商品或服務全部不成立之情形；「部分成立」係指商標指定之部分商品或服務成立之情形。</t>
    <phoneticPr fontId="3" type="noConversion"/>
  </si>
  <si>
    <t>4.</t>
    <phoneticPr fontId="3" type="noConversion"/>
  </si>
  <si>
    <t>百分比計算方式係以審結件數為分母，分別以成立、不成立、部分成立為分子計算而得。</t>
    <phoneticPr fontId="3" type="noConversion"/>
  </si>
  <si>
    <t>108</t>
    <phoneticPr fontId="3" type="noConversion"/>
  </si>
  <si>
    <t>國籍</t>
    <phoneticPr fontId="3" type="noConversion"/>
  </si>
  <si>
    <r>
      <rPr>
        <sz val="12"/>
        <rFont val="標楷體"/>
        <family val="4"/>
        <charset val="136"/>
      </rPr>
      <t>申請註冊件數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</si>
  <si>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</si>
  <si>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</si>
  <si>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</si>
  <si>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公告註冊件數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</si>
  <si>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</si>
  <si>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r>
      <rPr>
        <sz val="12"/>
        <rFont val="標楷體"/>
        <family val="4"/>
        <charset val="136"/>
      </rPr>
      <t>國籍</t>
    </r>
    <phoneticPr fontId="3" type="noConversion"/>
  </si>
  <si>
    <r>
      <rPr>
        <sz val="12"/>
        <rFont val="標楷體"/>
        <family val="4"/>
        <charset val="136"/>
      </rPr>
      <t>公告註冊件數</t>
    </r>
    <phoneticPr fontId="3" type="noConversion"/>
  </si>
  <si>
    <r>
      <rPr>
        <sz val="12"/>
        <rFont val="標楷體"/>
        <family val="4"/>
        <charset val="136"/>
      </rPr>
      <t>百分比</t>
    </r>
    <phoneticPr fontId="3" type="noConversion"/>
  </si>
  <si>
    <t>爭議提起件數</t>
    <phoneticPr fontId="35" type="noConversion"/>
  </si>
  <si>
    <r>
      <rPr>
        <sz val="12"/>
        <rFont val="新細明體"/>
        <family val="1"/>
        <charset val="136"/>
      </rPr>
      <t>單位：件</t>
    </r>
    <phoneticPr fontId="35" type="noConversion"/>
  </si>
  <si>
    <t>異議</t>
    <phoneticPr fontId="35" type="noConversion"/>
  </si>
  <si>
    <t>評定</t>
    <phoneticPr fontId="35" type="noConversion"/>
  </si>
  <si>
    <t>廢止</t>
    <phoneticPr fontId="35" type="noConversion"/>
  </si>
  <si>
    <t>小計</t>
    <phoneticPr fontId="35" type="noConversion"/>
  </si>
  <si>
    <t>行政救濟案提起件數</t>
    <phoneticPr fontId="35" type="noConversion"/>
  </si>
  <si>
    <t>申請案核駁及爭議案審結件數</t>
    <phoneticPr fontId="35" type="noConversion"/>
  </si>
  <si>
    <t>訴願案件提起件數</t>
    <phoneticPr fontId="35" type="noConversion"/>
  </si>
  <si>
    <t>行政訴訟提起件數</t>
    <phoneticPr fontId="35" type="noConversion"/>
  </si>
  <si>
    <t>撤銷原處分比率</t>
    <phoneticPr fontId="35" type="noConversion"/>
  </si>
  <si>
    <r>
      <rPr>
        <sz val="12"/>
        <rFont val="新細明體"/>
        <family val="1"/>
        <charset val="136"/>
      </rPr>
      <t>單位：件，</t>
    </r>
    <r>
      <rPr>
        <sz val="12"/>
        <rFont val="Calibri"/>
        <family val="2"/>
      </rPr>
      <t>%</t>
    </r>
    <phoneticPr fontId="35" type="noConversion"/>
  </si>
  <si>
    <t>智慧財產法院審判終結商標行政訴訟件數</t>
    <phoneticPr fontId="35" type="noConversion"/>
  </si>
  <si>
    <t>撤銷本局原處分件數</t>
    <phoneticPr fontId="35" type="noConversion"/>
  </si>
  <si>
    <t>撤銷比率</t>
    <phoneticPr fontId="35" type="noConversion"/>
  </si>
  <si>
    <t>註：1.</t>
    <phoneticPr fontId="3" type="noConversion"/>
  </si>
  <si>
    <t>2.</t>
    <phoneticPr fontId="3" type="noConversion"/>
  </si>
  <si>
    <t>「其他」含駁回、撤回、函復及其他駁回。</t>
    <phoneticPr fontId="3" type="noConversion"/>
  </si>
  <si>
    <t>3.</t>
    <phoneticPr fontId="3" type="noConversion"/>
  </si>
  <si>
    <t>92年11月28日起將撤銷修正為廢止。</t>
    <phoneticPr fontId="3" type="noConversion"/>
  </si>
  <si>
    <t>「成立」係指商標指定之所有商品或服務全部成立之情形、「不成立」則為所有商品或服務全部不成立之情形；「部分成立」係指商標指定之部分商品或服務成立之情形。</t>
    <phoneticPr fontId="3" type="noConversion"/>
  </si>
  <si>
    <t>本表為當年審結件數。</t>
    <phoneticPr fontId="3" type="noConversion"/>
  </si>
  <si>
    <t>109</t>
    <phoneticPr fontId="3" type="noConversion"/>
  </si>
  <si>
    <t>撤銷本局原處分件數</t>
    <phoneticPr fontId="49" type="noConversion"/>
  </si>
  <si>
    <t>原告勝訴</t>
    <phoneticPr fontId="49" type="noConversion"/>
  </si>
  <si>
    <t>勝敗互見</t>
    <phoneticPr fontId="49" type="noConversion"/>
  </si>
  <si>
    <t>total</t>
    <phoneticPr fontId="49" type="noConversion"/>
  </si>
  <si>
    <r>
      <rPr>
        <b/>
        <sz val="12"/>
        <rFont val="標楷體"/>
        <family val="4"/>
        <charset val="136"/>
      </rPr>
      <t>（五）最近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年商標訴願案件數量統計表</t>
    </r>
    <r>
      <rPr>
        <b/>
        <sz val="12"/>
        <rFont val="Calibri"/>
        <family val="2"/>
      </rPr>
      <t xml:space="preserve"> </t>
    </r>
    <phoneticPr fontId="4" type="noConversion"/>
  </si>
  <si>
    <r>
      <rPr>
        <b/>
        <sz val="12"/>
        <rFont val="標楷體"/>
        <family val="4"/>
        <charset val="136"/>
      </rPr>
      <t>一、歷年商標件數統計表（</t>
    </r>
    <r>
      <rPr>
        <b/>
        <sz val="12"/>
        <rFont val="Calibri"/>
        <family val="2"/>
      </rPr>
      <t>101</t>
    </r>
    <r>
      <rPr>
        <b/>
        <sz val="12"/>
        <rFont val="標楷體"/>
        <family val="4"/>
        <charset val="136"/>
      </rPr>
      <t>年→</t>
    </r>
    <r>
      <rPr>
        <b/>
        <sz val="12"/>
        <rFont val="Calibri"/>
        <family val="2"/>
      </rPr>
      <t>110</t>
    </r>
    <r>
      <rPr>
        <b/>
        <sz val="12"/>
        <rFont val="標楷體"/>
        <family val="4"/>
        <charset val="136"/>
      </rPr>
      <t>年）</t>
    </r>
    <phoneticPr fontId="3" type="noConversion"/>
  </si>
  <si>
    <t>110</t>
    <phoneticPr fontId="3" type="noConversion"/>
  </si>
  <si>
    <r>
      <rPr>
        <b/>
        <sz val="12"/>
        <rFont val="標楷體"/>
        <family val="4"/>
        <charset val="136"/>
      </rPr>
      <t>（二）</t>
    </r>
    <r>
      <rPr>
        <b/>
        <sz val="12"/>
        <rFont val="Calibri"/>
        <family val="2"/>
      </rPr>
      <t>110</t>
    </r>
    <r>
      <rPr>
        <b/>
        <sz val="12"/>
        <rFont val="標楷體"/>
        <family val="4"/>
        <charset val="136"/>
      </rPr>
      <t>年商標申請註冊國籍統計表（以案件計）</t>
    </r>
    <phoneticPr fontId="1" type="noConversion"/>
  </si>
  <si>
    <r>
      <rPr>
        <b/>
        <sz val="12"/>
        <rFont val="標楷體"/>
        <family val="4"/>
        <charset val="136"/>
      </rPr>
      <t>（三）</t>
    </r>
    <r>
      <rPr>
        <b/>
        <sz val="12"/>
        <rFont val="Calibri"/>
        <family val="2"/>
      </rPr>
      <t>110</t>
    </r>
    <r>
      <rPr>
        <b/>
        <sz val="12"/>
        <rFont val="標楷體"/>
        <family val="4"/>
        <charset val="136"/>
      </rPr>
      <t>年商標公告註冊國籍統計表（以案件計）</t>
    </r>
    <phoneticPr fontId="4" type="noConversion"/>
  </si>
  <si>
    <t>本國人</t>
    <phoneticPr fontId="49" type="noConversion"/>
  </si>
  <si>
    <t>外國人</t>
    <phoneticPr fontId="49" type="noConversion"/>
  </si>
  <si>
    <t>國籍</t>
    <phoneticPr fontId="49" type="noConversion"/>
  </si>
  <si>
    <t>法人</t>
    <phoneticPr fontId="49" type="noConversion"/>
  </si>
  <si>
    <t>本國人商標申請註冊前五大類別</t>
    <phoneticPr fontId="49" type="noConversion"/>
  </si>
  <si>
    <t>類別</t>
    <phoneticPr fontId="49" type="noConversion"/>
  </si>
  <si>
    <t>成長率</t>
    <phoneticPr fontId="49" type="noConversion"/>
  </si>
  <si>
    <t>外國人商標申請註冊前五大類別</t>
    <phoneticPr fontId="49" type="noConversion"/>
  </si>
  <si>
    <t>本外國商標申請前五大法人</t>
    <phoneticPr fontId="49" type="noConversion"/>
  </si>
  <si>
    <t>中華民國</t>
  </si>
  <si>
    <t>中國大陸</t>
  </si>
  <si>
    <t>美國</t>
  </si>
  <si>
    <t>日本</t>
  </si>
  <si>
    <t>南韓</t>
  </si>
  <si>
    <t>香港</t>
  </si>
  <si>
    <t>德國</t>
  </si>
  <si>
    <t>新加坡</t>
  </si>
  <si>
    <t>瑞士</t>
  </si>
  <si>
    <t>法國</t>
  </si>
  <si>
    <t>英國</t>
  </si>
  <si>
    <t>義大利</t>
  </si>
  <si>
    <t>開曼群島</t>
  </si>
  <si>
    <t>加拿大</t>
  </si>
  <si>
    <t>英屬維爾京群島</t>
  </si>
  <si>
    <t>馬來西亞</t>
  </si>
  <si>
    <t>西班牙</t>
  </si>
  <si>
    <t>荷蘭</t>
  </si>
  <si>
    <t>丹麥</t>
  </si>
  <si>
    <t>瑞典</t>
  </si>
  <si>
    <t>紐西蘭</t>
  </si>
  <si>
    <t>愛爾蘭</t>
  </si>
  <si>
    <t>泰國</t>
  </si>
  <si>
    <t>薩摩亞</t>
  </si>
  <si>
    <t>比利時</t>
  </si>
  <si>
    <t>塞席爾</t>
  </si>
  <si>
    <t>奧地利</t>
  </si>
  <si>
    <t>印度尼西亞</t>
  </si>
  <si>
    <t>阿拉伯聯合大公國</t>
  </si>
  <si>
    <t>以色列</t>
  </si>
  <si>
    <t>印度</t>
  </si>
  <si>
    <t>貝里斯</t>
  </si>
  <si>
    <t>盧森堡</t>
  </si>
  <si>
    <t>越南</t>
  </si>
  <si>
    <t>保加利亞</t>
  </si>
  <si>
    <t>芬蘭</t>
  </si>
  <si>
    <t>波蘭</t>
  </si>
  <si>
    <t>百慕達</t>
  </si>
  <si>
    <t>俄羅斯聯邦</t>
  </si>
  <si>
    <t>模里西斯</t>
  </si>
  <si>
    <t>捷克</t>
  </si>
  <si>
    <t>挪威</t>
  </si>
  <si>
    <t>葡萄牙</t>
  </si>
  <si>
    <t>澳門</t>
  </si>
  <si>
    <t>土耳其</t>
  </si>
  <si>
    <t>菲律賓</t>
  </si>
  <si>
    <t>墨西哥</t>
  </si>
  <si>
    <t>南非</t>
  </si>
  <si>
    <t>伊朗</t>
  </si>
  <si>
    <t>羅馬尼亞</t>
  </si>
  <si>
    <t>愛沙尼亞</t>
  </si>
  <si>
    <t>約旦</t>
  </si>
  <si>
    <t>智利</t>
  </si>
  <si>
    <t>阿根廷</t>
  </si>
  <si>
    <t>巴西</t>
  </si>
  <si>
    <t>巴拿馬</t>
  </si>
  <si>
    <t>列支敦斯登</t>
  </si>
  <si>
    <t>亞美尼亞</t>
  </si>
  <si>
    <t>巴貝多</t>
  </si>
  <si>
    <t>賽普勒斯</t>
  </si>
  <si>
    <t>希臘</t>
  </si>
  <si>
    <t>冰島</t>
  </si>
  <si>
    <t>摩洛哥</t>
  </si>
  <si>
    <t>其他</t>
  </si>
  <si>
    <t>澳大利亞</t>
  </si>
  <si>
    <t>巴哈馬</t>
  </si>
  <si>
    <t>英屬安圭拉</t>
  </si>
  <si>
    <t>斯洛伐克</t>
  </si>
  <si>
    <t>斯里蘭卡</t>
  </si>
  <si>
    <t>摩納哥</t>
  </si>
  <si>
    <t>馬爾他</t>
  </si>
  <si>
    <t>澳大利亞</t>
    <phoneticPr fontId="3" type="noConversion"/>
  </si>
  <si>
    <r>
      <rPr>
        <b/>
        <sz val="12"/>
        <rFont val="標楷體"/>
        <family val="4"/>
        <charset val="136"/>
      </rPr>
      <t>（六）最近</t>
    </r>
    <r>
      <rPr>
        <b/>
        <sz val="12"/>
        <rFont val="Calibri"/>
        <family val="2"/>
      </rPr>
      <t>10</t>
    </r>
    <r>
      <rPr>
        <b/>
        <sz val="12"/>
        <rFont val="標楷體"/>
        <family val="4"/>
        <charset val="136"/>
      </rPr>
      <t>年智慧財產及商業法院行政訴訟商標事件統計表</t>
    </r>
    <r>
      <rPr>
        <b/>
        <sz val="12"/>
        <rFont val="Calibri"/>
        <family val="2"/>
      </rPr>
      <t xml:space="preserve"> </t>
    </r>
    <phoneticPr fontId="4" type="noConversion"/>
  </si>
  <si>
    <r>
      <rPr>
        <sz val="9"/>
        <rFont val="標楷體"/>
        <family val="4"/>
        <charset val="136"/>
      </rPr>
      <t>本表統計資料依智慧財產及商業法院提供者為準。其被撤銷案件指「原告勝訴」及「勝敗互見」，此亦包含經濟部為被告，其訴願決定遭撤銷之案件。</t>
    </r>
    <r>
      <rPr>
        <sz val="9"/>
        <rFont val="Calibri"/>
        <family val="2"/>
      </rPr>
      <t xml:space="preserve"> 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</si>
</sst>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(* #,##0_);_(* \(#,##0\);_(* &quot;-&quot;??_);_(@_)"/>
    <numFmt numFmtId="178" formatCode="_(* #,##0.00_);_(* \(#,##0.00\);_(* &quot;-&quot;??_);_(@_)"/>
    <numFmt numFmtId="179" formatCode="#,##0_);[Red]\(#,##0\)"/>
    <numFmt numFmtId="180" formatCode="0.0%"/>
    <numFmt numFmtId="181" formatCode="#,##0_ "/>
    <numFmt numFmtId="182" formatCode="0.00_);[Red]\(0.00\)"/>
    <numFmt numFmtId="183" formatCode="0_);[Red]\(0\)"/>
    <numFmt numFmtId="184" formatCode="0.00_ "/>
    <numFmt numFmtId="185" formatCode="_-* #,##0.0_-;\-* #,##0.0_-;_-* &quot;-&quot;??_-;_-@_-"/>
    <numFmt numFmtId="186" formatCode="_-* #,##0_-;\-* #,##0_-;_-* &quot;-&quot;??_-;_-@_-"/>
    <numFmt numFmtId="187" formatCode="0_ "/>
    <numFmt numFmtId="188" formatCode="#,##0.0_ "/>
  </numFmts>
  <fonts count="52" x14ac:knownFonts="1">
    <font>
      <sz val="12"/>
      <name val="新細明體"/>
      <family val="1"/>
      <charset val="136"/>
    </font>
    <font>
      <sz val="12"/>
      <name val="Times New Roman"/>
      <family val="1"/>
    </font>
    <font>
      <sz val="12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9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Times New Roman"/>
      <family val="1"/>
    </font>
    <font>
      <b/>
      <sz val="16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Calibri"/>
      <family val="2"/>
    </font>
    <font>
      <b/>
      <sz val="14"/>
      <name val="Calibri"/>
      <family val="2"/>
    </font>
    <font>
      <sz val="12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9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sz val="10"/>
      <name val="Calibri"/>
      <family val="2"/>
    </font>
    <font>
      <sz val="9"/>
      <name val="新細明體"/>
      <family val="1"/>
      <charset val="136"/>
    </font>
    <font>
      <sz val="12"/>
      <color indexed="8"/>
      <name val="Calibri"/>
      <family val="2"/>
    </font>
    <font>
      <b/>
      <sz val="12"/>
      <color indexed="62"/>
      <name val="Calibri"/>
      <family val="2"/>
    </font>
    <font>
      <b/>
      <sz val="12"/>
      <color indexed="6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細明體"/>
      <family val="3"/>
      <charset val="136"/>
    </font>
    <font>
      <sz val="9"/>
      <color indexed="8"/>
      <name val="細明體"/>
      <family val="3"/>
      <charset val="136"/>
    </font>
    <font>
      <sz val="9"/>
      <color indexed="8"/>
      <name val="Calibri"/>
      <family val="2"/>
    </font>
    <font>
      <sz val="9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2"/>
      <color indexed="62"/>
      <name val="細明體"/>
      <family val="3"/>
      <charset val="136"/>
    </font>
    <font>
      <sz val="10"/>
      <name val="細明體"/>
      <family val="3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rgb="FFFF0000"/>
      <name val="細明體"/>
      <family val="3"/>
      <charset val="136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細明體"/>
      <family val="3"/>
      <charset val="136"/>
    </font>
    <font>
      <b/>
      <sz val="12"/>
      <color theme="4" tint="-0.249977111117893"/>
      <name val="Calibri"/>
      <family val="2"/>
    </font>
    <font>
      <sz val="12"/>
      <color rgb="FFFF0000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8" tint="-0.249977111117893"/>
      <name val="Calibri"/>
      <family val="2"/>
    </font>
    <font>
      <sz val="9"/>
      <color theme="1"/>
      <name val="Calibri"/>
      <family val="2"/>
    </font>
    <font>
      <sz val="12"/>
      <name val="新細明體"/>
      <family val="1"/>
      <charset val="136"/>
      <scheme val="minor"/>
    </font>
    <font>
      <sz val="12"/>
      <color theme="1"/>
      <name val="細明體"/>
      <family val="3"/>
      <charset val="136"/>
    </font>
    <font>
      <sz val="12"/>
      <color theme="3" tint="0.39997558519241921"/>
      <name val="Calibri"/>
      <family val="2"/>
    </font>
    <font>
      <sz val="9"/>
      <name val="新細明體"/>
      <family val="2"/>
      <charset val="136"/>
      <scheme val="minor"/>
    </font>
    <font>
      <sz val="12"/>
      <color rgb="FFFF0000"/>
      <name val="Calibri"/>
      <family val="2"/>
    </font>
    <font>
      <sz val="10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0" fontId="36" fillId="0" borderId="0">
      <alignment vertical="center"/>
    </xf>
    <xf numFmtId="0" fontId="1" fillId="0" borderId="0"/>
    <xf numFmtId="0" fontId="1" fillId="0" borderId="0"/>
    <xf numFmtId="0" fontId="2" fillId="0" borderId="1"/>
    <xf numFmtId="0" fontId="1" fillId="0" borderId="0"/>
    <xf numFmtId="43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69">
    <xf numFmtId="0" fontId="0" fillId="0" borderId="0" xfId="0"/>
    <xf numFmtId="0" fontId="12" fillId="0" borderId="0" xfId="2" applyFont="1"/>
    <xf numFmtId="0" fontId="12" fillId="0" borderId="0" xfId="0" applyFont="1"/>
    <xf numFmtId="0" fontId="14" fillId="0" borderId="0" xfId="0" applyFont="1"/>
    <xf numFmtId="10" fontId="14" fillId="0" borderId="0" xfId="0" applyNumberFormat="1" applyFont="1"/>
    <xf numFmtId="186" fontId="14" fillId="0" borderId="0" xfId="6" applyNumberFormat="1" applyFont="1" applyBorder="1"/>
    <xf numFmtId="0" fontId="16" fillId="0" borderId="0" xfId="2" applyFont="1"/>
    <xf numFmtId="0" fontId="16" fillId="0" borderId="0" xfId="0" applyFont="1"/>
    <xf numFmtId="0" fontId="15" fillId="0" borderId="0" xfId="2" applyFont="1"/>
    <xf numFmtId="176" fontId="15" fillId="0" borderId="0" xfId="7" applyFont="1"/>
    <xf numFmtId="177" fontId="15" fillId="0" borderId="0" xfId="10" applyNumberFormat="1" applyFont="1"/>
    <xf numFmtId="176" fontId="17" fillId="0" borderId="0" xfId="7" applyFont="1"/>
    <xf numFmtId="0" fontId="18" fillId="0" borderId="0" xfId="2" applyFont="1"/>
    <xf numFmtId="0" fontId="13" fillId="0" borderId="0" xfId="0" applyFont="1"/>
    <xf numFmtId="0" fontId="19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14" fillId="0" borderId="0" xfId="3" applyFont="1"/>
    <xf numFmtId="0" fontId="15" fillId="0" borderId="0" xfId="5" applyFont="1"/>
    <xf numFmtId="0" fontId="16" fillId="0" borderId="0" xfId="3" applyFont="1"/>
    <xf numFmtId="0" fontId="19" fillId="0" borderId="0" xfId="5" applyFont="1"/>
    <xf numFmtId="0" fontId="15" fillId="0" borderId="0" xfId="0" applyFont="1"/>
    <xf numFmtId="0" fontId="16" fillId="0" borderId="0" xfId="5" applyFont="1" applyAlignment="1"/>
    <xf numFmtId="0" fontId="14" fillId="0" borderId="0" xfId="0" applyFont="1" applyAlignment="1"/>
    <xf numFmtId="0" fontId="19" fillId="0" borderId="2" xfId="0" applyFont="1" applyBorder="1" applyAlignment="1">
      <alignment horizontal="center" vertical="center"/>
    </xf>
    <xf numFmtId="0" fontId="18" fillId="0" borderId="0" xfId="5" applyFont="1"/>
    <xf numFmtId="0" fontId="19" fillId="0" borderId="3" xfId="0" applyFont="1" applyBorder="1" applyAlignment="1">
      <alignment horizontal="center" vertical="center" wrapText="1"/>
    </xf>
    <xf numFmtId="0" fontId="14" fillId="0" borderId="4" xfId="5" applyFont="1" applyFill="1" applyBorder="1" applyAlignment="1">
      <alignment horizontal="center"/>
    </xf>
    <xf numFmtId="176" fontId="14" fillId="0" borderId="0" xfId="9" applyFont="1" applyFill="1" applyBorder="1" applyAlignment="1"/>
    <xf numFmtId="0" fontId="14" fillId="0" borderId="0" xfId="0" applyFont="1" applyAlignment="1">
      <alignment vertical="top"/>
    </xf>
    <xf numFmtId="0" fontId="20" fillId="0" borderId="0" xfId="0" applyFont="1"/>
    <xf numFmtId="0" fontId="15" fillId="0" borderId="0" xfId="5" applyFont="1" applyFill="1" applyBorder="1" applyAlignment="1">
      <alignment horizontal="center"/>
    </xf>
    <xf numFmtId="0" fontId="15" fillId="0" borderId="5" xfId="5" applyFont="1" applyFill="1" applyBorder="1" applyAlignment="1">
      <alignment horizontal="left" indent="1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41" fontId="14" fillId="0" borderId="0" xfId="3" applyNumberFormat="1" applyFont="1" applyBorder="1"/>
    <xf numFmtId="179" fontId="19" fillId="0" borderId="0" xfId="9" applyNumberFormat="1" applyFont="1"/>
    <xf numFmtId="179" fontId="14" fillId="0" borderId="0" xfId="5" applyNumberFormat="1" applyFont="1"/>
    <xf numFmtId="179" fontId="14" fillId="0" borderId="0" xfId="9" applyNumberFormat="1" applyFont="1"/>
    <xf numFmtId="179" fontId="14" fillId="0" borderId="0" xfId="0" applyNumberFormat="1" applyFont="1"/>
    <xf numFmtId="179" fontId="16" fillId="0" borderId="0" xfId="0" applyNumberFormat="1" applyFont="1"/>
    <xf numFmtId="179" fontId="19" fillId="0" borderId="0" xfId="0" applyNumberFormat="1" applyFont="1"/>
    <xf numFmtId="0" fontId="19" fillId="0" borderId="0" xfId="0" applyFont="1"/>
    <xf numFmtId="0" fontId="14" fillId="0" borderId="0" xfId="0" applyFont="1" applyBorder="1"/>
    <xf numFmtId="0" fontId="16" fillId="0" borderId="0" xfId="0" applyFont="1" applyBorder="1"/>
    <xf numFmtId="0" fontId="16" fillId="0" borderId="7" xfId="4" applyFont="1" applyBorder="1" applyAlignment="1">
      <alignment horizontal="center" vertical="center" wrapText="1"/>
    </xf>
    <xf numFmtId="0" fontId="16" fillId="0" borderId="2" xfId="4" applyFont="1" applyBorder="1" applyAlignment="1">
      <alignment horizontal="center" vertical="center" wrapText="1"/>
    </xf>
    <xf numFmtId="0" fontId="16" fillId="0" borderId="4" xfId="4" applyFont="1" applyBorder="1" applyAlignment="1">
      <alignment horizontal="center" vertical="center"/>
    </xf>
    <xf numFmtId="179" fontId="16" fillId="0" borderId="0" xfId="0" applyNumberFormat="1" applyFont="1" applyBorder="1"/>
    <xf numFmtId="0" fontId="21" fillId="0" borderId="0" xfId="0" applyFont="1"/>
    <xf numFmtId="181" fontId="16" fillId="0" borderId="8" xfId="4" applyNumberFormat="1" applyFont="1" applyFill="1" applyBorder="1" applyAlignment="1">
      <alignment vertical="center"/>
    </xf>
    <xf numFmtId="181" fontId="16" fillId="0" borderId="0" xfId="4" applyNumberFormat="1" applyFont="1" applyFill="1" applyBorder="1" applyAlignment="1">
      <alignment vertical="center"/>
    </xf>
    <xf numFmtId="187" fontId="16" fillId="0" borderId="0" xfId="4" applyNumberFormat="1" applyFont="1" applyBorder="1" applyAlignment="1">
      <alignment vertical="center"/>
    </xf>
    <xf numFmtId="0" fontId="14" fillId="0" borderId="0" xfId="3" applyFont="1" applyBorder="1" applyAlignment="1">
      <alignment horizontal="left" wrapText="1"/>
    </xf>
    <xf numFmtId="0" fontId="14" fillId="0" borderId="0" xfId="0" applyFont="1" applyBorder="1" applyAlignment="1">
      <alignment wrapText="1"/>
    </xf>
    <xf numFmtId="0" fontId="14" fillId="0" borderId="9" xfId="2" applyFont="1" applyBorder="1" applyAlignment="1">
      <alignment horizontal="center" textRotation="135"/>
    </xf>
    <xf numFmtId="0" fontId="14" fillId="2" borderId="7" xfId="0" applyFont="1" applyFill="1" applyBorder="1" applyAlignment="1">
      <alignment horizontal="center" vertical="center"/>
    </xf>
    <xf numFmtId="177" fontId="14" fillId="0" borderId="10" xfId="6" applyNumberFormat="1" applyFont="1" applyBorder="1" applyAlignment="1">
      <alignment vertical="center"/>
    </xf>
    <xf numFmtId="0" fontId="14" fillId="0" borderId="0" xfId="0" applyFont="1" applyBorder="1" applyAlignment="1">
      <alignment horizontal="right"/>
    </xf>
    <xf numFmtId="181" fontId="14" fillId="0" borderId="4" xfId="3" applyNumberFormat="1" applyFont="1" applyBorder="1"/>
    <xf numFmtId="181" fontId="14" fillId="0" borderId="10" xfId="3" applyNumberFormat="1" applyFont="1" applyBorder="1"/>
    <xf numFmtId="0" fontId="14" fillId="0" borderId="0" xfId="3" applyFont="1" applyBorder="1"/>
    <xf numFmtId="0" fontId="16" fillId="0" borderId="0" xfId="3" applyFont="1" applyBorder="1"/>
    <xf numFmtId="0" fontId="14" fillId="0" borderId="9" xfId="2" applyFont="1" applyBorder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/>
    </xf>
    <xf numFmtId="0" fontId="13" fillId="0" borderId="0" xfId="3" applyFont="1"/>
    <xf numFmtId="186" fontId="16" fillId="0" borderId="0" xfId="6" applyNumberFormat="1" applyFont="1"/>
    <xf numFmtId="0" fontId="19" fillId="0" borderId="0" xfId="3" applyFont="1"/>
    <xf numFmtId="186" fontId="14" fillId="0" borderId="0" xfId="6" applyNumberFormat="1" applyFont="1"/>
    <xf numFmtId="0" fontId="16" fillId="0" borderId="1" xfId="3" applyFont="1" applyBorder="1" applyAlignment="1">
      <alignment horizontal="center"/>
    </xf>
    <xf numFmtId="177" fontId="16" fillId="0" borderId="10" xfId="11" applyNumberFormat="1" applyFont="1" applyBorder="1" applyAlignment="1">
      <alignment horizontal="center"/>
    </xf>
    <xf numFmtId="177" fontId="16" fillId="0" borderId="12" xfId="11" applyNumberFormat="1" applyFont="1" applyBorder="1" applyAlignment="1">
      <alignment horizontal="center"/>
    </xf>
    <xf numFmtId="177" fontId="16" fillId="0" borderId="13" xfId="11" applyNumberFormat="1" applyFont="1" applyBorder="1" applyAlignment="1">
      <alignment horizontal="center"/>
    </xf>
    <xf numFmtId="177" fontId="16" fillId="0" borderId="0" xfId="11" applyNumberFormat="1" applyFont="1" applyBorder="1" applyAlignment="1">
      <alignment horizontal="center"/>
    </xf>
    <xf numFmtId="186" fontId="16" fillId="0" borderId="0" xfId="6" applyNumberFormat="1" applyFont="1" applyBorder="1"/>
    <xf numFmtId="0" fontId="15" fillId="0" borderId="0" xfId="3" applyFont="1"/>
    <xf numFmtId="182" fontId="14" fillId="0" borderId="0" xfId="3" applyNumberFormat="1" applyFont="1"/>
    <xf numFmtId="0" fontId="14" fillId="0" borderId="0" xfId="0" applyFont="1" applyBorder="1" applyAlignment="1"/>
    <xf numFmtId="179" fontId="14" fillId="0" borderId="0" xfId="3" applyNumberFormat="1" applyFont="1"/>
    <xf numFmtId="0" fontId="14" fillId="0" borderId="0" xfId="3" applyFont="1" applyFill="1" applyBorder="1"/>
    <xf numFmtId="0" fontId="13" fillId="0" borderId="0" xfId="5" applyFont="1"/>
    <xf numFmtId="0" fontId="14" fillId="0" borderId="0" xfId="5" applyFont="1"/>
    <xf numFmtId="0" fontId="19" fillId="0" borderId="2" xfId="2" applyNumberFormat="1" applyFont="1" applyBorder="1" applyAlignment="1">
      <alignment horizontal="center" vertical="center"/>
    </xf>
    <xf numFmtId="0" fontId="14" fillId="0" borderId="4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left"/>
    </xf>
    <xf numFmtId="0" fontId="17" fillId="0" borderId="0" xfId="2" applyFont="1"/>
    <xf numFmtId="176" fontId="15" fillId="0" borderId="0" xfId="9" applyFont="1" applyFill="1" applyBorder="1" applyAlignment="1"/>
    <xf numFmtId="0" fontId="19" fillId="0" borderId="0" xfId="5" applyFont="1" applyFill="1" applyBorder="1" applyAlignment="1">
      <alignment horizontal="center"/>
    </xf>
    <xf numFmtId="10" fontId="16" fillId="3" borderId="0" xfId="1" applyNumberFormat="1" applyFont="1" applyFill="1" applyBorder="1" applyAlignment="1">
      <alignment horizontal="center" vertical="center"/>
    </xf>
    <xf numFmtId="0" fontId="14" fillId="0" borderId="10" xfId="3" applyFont="1" applyFill="1" applyBorder="1" applyAlignment="1">
      <alignment horizontal="center"/>
    </xf>
    <xf numFmtId="9" fontId="14" fillId="0" borderId="0" xfId="12" applyFont="1" applyAlignment="1">
      <alignment horizontal="left"/>
    </xf>
    <xf numFmtId="177" fontId="14" fillId="0" borderId="0" xfId="11" applyNumberFormat="1" applyFont="1"/>
    <xf numFmtId="0" fontId="14" fillId="0" borderId="0" xfId="3" applyFont="1" applyAlignment="1">
      <alignment horizontal="left"/>
    </xf>
    <xf numFmtId="0" fontId="19" fillId="0" borderId="14" xfId="3" applyFont="1" applyBorder="1" applyAlignment="1">
      <alignment horizontal="distributed"/>
    </xf>
    <xf numFmtId="177" fontId="19" fillId="0" borderId="14" xfId="11" applyNumberFormat="1" applyFont="1" applyBorder="1"/>
    <xf numFmtId="182" fontId="19" fillId="0" borderId="14" xfId="3" applyNumberFormat="1" applyFont="1" applyBorder="1"/>
    <xf numFmtId="9" fontId="14" fillId="0" borderId="0" xfId="12" applyFont="1" applyFill="1" applyBorder="1" applyAlignment="1">
      <alignment horizontal="left"/>
    </xf>
    <xf numFmtId="0" fontId="14" fillId="0" borderId="15" xfId="3" applyFont="1" applyFill="1" applyBorder="1" applyAlignment="1">
      <alignment horizontal="left"/>
    </xf>
    <xf numFmtId="10" fontId="14" fillId="0" borderId="0" xfId="3" applyNumberFormat="1" applyFont="1"/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14" fillId="0" borderId="0" xfId="0" applyFont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82" fontId="5" fillId="0" borderId="0" xfId="12" applyNumberFormat="1" applyFont="1" applyFill="1" applyBorder="1"/>
    <xf numFmtId="186" fontId="14" fillId="0" borderId="0" xfId="3" applyNumberFormat="1" applyFont="1"/>
    <xf numFmtId="0" fontId="15" fillId="0" borderId="0" xfId="2" quotePrefix="1" applyFont="1" applyAlignment="1">
      <alignment horizontal="right" vertical="top"/>
    </xf>
    <xf numFmtId="0" fontId="15" fillId="0" borderId="0" xfId="2" applyFont="1" applyAlignment="1">
      <alignment horizontal="right" vertical="top"/>
    </xf>
    <xf numFmtId="0" fontId="6" fillId="0" borderId="0" xfId="2" applyFont="1" applyAlignment="1">
      <alignment vertical="top"/>
    </xf>
    <xf numFmtId="0" fontId="19" fillId="0" borderId="0" xfId="2" applyFont="1" applyBorder="1" applyAlignment="1">
      <alignment horizontal="center"/>
    </xf>
    <xf numFmtId="0" fontId="15" fillId="0" borderId="0" xfId="0" applyFont="1" applyAlignment="1">
      <alignment horizontal="right" vertical="top"/>
    </xf>
    <xf numFmtId="0" fontId="15" fillId="0" borderId="0" xfId="0" applyFont="1" applyAlignment="1">
      <alignment horizontal="left" vertical="top"/>
    </xf>
    <xf numFmtId="0" fontId="15" fillId="0" borderId="0" xfId="3" applyFont="1" applyAlignment="1">
      <alignment horizontal="right" vertical="top"/>
    </xf>
    <xf numFmtId="0" fontId="15" fillId="0" borderId="0" xfId="5" applyFont="1" applyAlignment="1">
      <alignment horizontal="left" vertical="top"/>
    </xf>
    <xf numFmtId="0" fontId="15" fillId="0" borderId="0" xfId="5" quotePrefix="1" applyFont="1" applyAlignment="1">
      <alignment horizontal="right" vertical="top"/>
    </xf>
    <xf numFmtId="0" fontId="15" fillId="0" borderId="0" xfId="0" quotePrefix="1" applyFont="1" applyAlignment="1">
      <alignment horizontal="right" vertical="top"/>
    </xf>
    <xf numFmtId="179" fontId="15" fillId="0" borderId="0" xfId="0" applyNumberFormat="1" applyFont="1"/>
    <xf numFmtId="179" fontId="15" fillId="0" borderId="0" xfId="0" applyNumberFormat="1" applyFont="1" applyAlignment="1">
      <alignment vertical="top"/>
    </xf>
    <xf numFmtId="179" fontId="15" fillId="0" borderId="0" xfId="0" applyNumberFormat="1" applyFont="1" applyAlignment="1">
      <alignment horizontal="left" vertical="top"/>
    </xf>
    <xf numFmtId="179" fontId="15" fillId="0" borderId="0" xfId="0" applyNumberFormat="1" applyFont="1" applyAlignment="1">
      <alignment horizontal="right" vertical="top"/>
    </xf>
    <xf numFmtId="179" fontId="15" fillId="0" borderId="0" xfId="0" quotePrefix="1" applyNumberFormat="1" applyFont="1" applyAlignment="1">
      <alignment horizontal="right" vertical="top"/>
    </xf>
    <xf numFmtId="0" fontId="16" fillId="0" borderId="0" xfId="3" applyFont="1" applyFill="1" applyBorder="1" applyAlignment="1">
      <alignment vertical="top" wrapText="1"/>
    </xf>
    <xf numFmtId="0" fontId="16" fillId="0" borderId="0" xfId="3" applyFont="1" applyFill="1" applyBorder="1" applyAlignment="1">
      <alignment horizontal="right" vertical="top" wrapText="1"/>
    </xf>
    <xf numFmtId="0" fontId="15" fillId="0" borderId="0" xfId="3" applyFont="1" applyAlignment="1">
      <alignment horizontal="left" vertical="top"/>
    </xf>
    <xf numFmtId="182" fontId="15" fillId="0" borderId="0" xfId="3" applyNumberFormat="1" applyFont="1" applyAlignment="1">
      <alignment horizontal="left" vertical="top"/>
    </xf>
    <xf numFmtId="0" fontId="15" fillId="0" borderId="0" xfId="3" quotePrefix="1" applyFont="1" applyAlignment="1">
      <alignment horizontal="right" vertical="top"/>
    </xf>
    <xf numFmtId="179" fontId="14" fillId="0" borderId="0" xfId="0" applyNumberFormat="1" applyFont="1" applyAlignment="1">
      <alignment vertical="top"/>
    </xf>
    <xf numFmtId="0" fontId="7" fillId="0" borderId="7" xfId="4" applyFont="1" applyBorder="1" applyAlignment="1">
      <alignment horizontal="center" vertical="center" wrapText="1"/>
    </xf>
    <xf numFmtId="49" fontId="16" fillId="0" borderId="7" xfId="6" applyNumberFormat="1" applyFont="1" applyBorder="1" applyAlignment="1">
      <alignment horizontal="center" vertical="center"/>
    </xf>
    <xf numFmtId="0" fontId="14" fillId="0" borderId="17" xfId="2" applyNumberFormat="1" applyFont="1" applyFill="1" applyBorder="1" applyAlignment="1">
      <alignment horizontal="center" vertical="center"/>
    </xf>
    <xf numFmtId="0" fontId="14" fillId="0" borderId="7" xfId="3" applyFont="1" applyFill="1" applyBorder="1" applyAlignment="1">
      <alignment horizontal="center"/>
    </xf>
    <xf numFmtId="0" fontId="5" fillId="0" borderId="7" xfId="3" applyFont="1" applyFill="1" applyBorder="1" applyAlignment="1">
      <alignment horizontal="center"/>
    </xf>
    <xf numFmtId="0" fontId="14" fillId="0" borderId="7" xfId="3" applyFont="1" applyFill="1" applyBorder="1" applyAlignment="1">
      <alignment horizontal="center" shrinkToFit="1"/>
    </xf>
    <xf numFmtId="182" fontId="14" fillId="0" borderId="7" xfId="3" applyNumberFormat="1" applyFont="1" applyFill="1" applyBorder="1" applyAlignment="1">
      <alignment horizontal="center"/>
    </xf>
    <xf numFmtId="0" fontId="14" fillId="0" borderId="13" xfId="3" applyFont="1" applyFill="1" applyBorder="1" applyAlignment="1">
      <alignment horizontal="center"/>
    </xf>
    <xf numFmtId="0" fontId="16" fillId="0" borderId="17" xfId="4" applyFont="1" applyBorder="1" applyAlignment="1">
      <alignment horizontal="center" vertical="center"/>
    </xf>
    <xf numFmtId="0" fontId="14" fillId="0" borderId="17" xfId="5" applyFont="1" applyFill="1" applyBorder="1" applyAlignment="1">
      <alignment horizontal="center"/>
    </xf>
    <xf numFmtId="186" fontId="19" fillId="0" borderId="0" xfId="6" applyNumberFormat="1" applyFont="1" applyBorder="1"/>
    <xf numFmtId="0" fontId="10" fillId="0" borderId="0" xfId="2" applyFont="1"/>
    <xf numFmtId="0" fontId="15" fillId="0" borderId="0" xfId="3" applyFont="1" applyFill="1" applyBorder="1" applyAlignment="1">
      <alignment horizontal="right" vertical="top" wrapText="1"/>
    </xf>
    <xf numFmtId="0" fontId="37" fillId="0" borderId="0" xfId="0" applyFont="1" applyBorder="1" applyAlignment="1">
      <alignment vertical="center"/>
    </xf>
    <xf numFmtId="0" fontId="38" fillId="0" borderId="0" xfId="0" applyFont="1" applyBorder="1" applyAlignment="1">
      <alignment vertical="center"/>
    </xf>
    <xf numFmtId="184" fontId="38" fillId="0" borderId="0" xfId="0" applyNumberFormat="1" applyFont="1" applyBorder="1" applyAlignment="1">
      <alignment vertical="center"/>
    </xf>
    <xf numFmtId="10" fontId="39" fillId="0" borderId="0" xfId="0" applyNumberFormat="1" applyFont="1" applyAlignment="1">
      <alignment vertical="center"/>
    </xf>
    <xf numFmtId="0" fontId="39" fillId="0" borderId="7" xfId="0" applyFont="1" applyBorder="1" applyAlignment="1">
      <alignment vertical="center"/>
    </xf>
    <xf numFmtId="0" fontId="39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40" fillId="0" borderId="7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39" fillId="0" borderId="0" xfId="0" applyFont="1" applyFill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3" fillId="0" borderId="0" xfId="0" applyFont="1" applyFill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27" fillId="0" borderId="7" xfId="0" applyFont="1" applyBorder="1" applyAlignment="1">
      <alignment vertical="center"/>
    </xf>
    <xf numFmtId="186" fontId="14" fillId="0" borderId="7" xfId="6" applyNumberFormat="1" applyFont="1" applyFill="1" applyBorder="1" applyAlignment="1">
      <alignment vertical="center"/>
    </xf>
    <xf numFmtId="0" fontId="44" fillId="0" borderId="0" xfId="0" applyFont="1" applyAlignment="1">
      <alignment vertical="center"/>
    </xf>
    <xf numFmtId="0" fontId="14" fillId="0" borderId="0" xfId="0" applyFont="1" applyFill="1" applyAlignment="1">
      <alignment vertical="center"/>
    </xf>
    <xf numFmtId="0" fontId="39" fillId="0" borderId="7" xfId="0" applyFont="1" applyFill="1" applyBorder="1" applyAlignment="1">
      <alignment horizontal="center" vertical="center"/>
    </xf>
    <xf numFmtId="0" fontId="43" fillId="0" borderId="7" xfId="0" applyFont="1" applyBorder="1" applyAlignment="1">
      <alignment vertical="center"/>
    </xf>
    <xf numFmtId="186" fontId="39" fillId="0" borderId="7" xfId="6" applyNumberFormat="1" applyFont="1" applyFill="1" applyBorder="1" applyAlignment="1">
      <alignment vertical="center"/>
    </xf>
    <xf numFmtId="0" fontId="45" fillId="0" borderId="0" xfId="0" applyFont="1" applyAlignment="1">
      <alignment vertical="center"/>
    </xf>
    <xf numFmtId="0" fontId="31" fillId="0" borderId="0" xfId="0" applyFont="1" applyFill="1" applyAlignment="1">
      <alignment horizontal="right" vertical="center"/>
    </xf>
    <xf numFmtId="185" fontId="14" fillId="0" borderId="7" xfId="6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10" fontId="14" fillId="0" borderId="0" xfId="0" applyNumberFormat="1" applyFont="1" applyAlignment="1">
      <alignment vertical="center"/>
    </xf>
    <xf numFmtId="10" fontId="14" fillId="0" borderId="0" xfId="0" applyNumberFormat="1" applyFont="1" applyFill="1" applyAlignment="1">
      <alignment vertical="center"/>
    </xf>
    <xf numFmtId="0" fontId="42" fillId="0" borderId="0" xfId="0" applyFont="1" applyAlignment="1">
      <alignment vertical="center"/>
    </xf>
    <xf numFmtId="0" fontId="43" fillId="0" borderId="7" xfId="0" applyFont="1" applyFill="1" applyBorder="1" applyAlignment="1">
      <alignment vertical="center"/>
    </xf>
    <xf numFmtId="10" fontId="39" fillId="0" borderId="0" xfId="0" applyNumberFormat="1" applyFont="1" applyFill="1" applyAlignment="1">
      <alignment vertical="center"/>
    </xf>
    <xf numFmtId="0" fontId="37" fillId="0" borderId="0" xfId="0" applyFont="1" applyAlignment="1">
      <alignment vertical="center"/>
    </xf>
    <xf numFmtId="0" fontId="0" fillId="0" borderId="0" xfId="0" applyAlignment="1">
      <alignment vertical="center"/>
    </xf>
    <xf numFmtId="0" fontId="39" fillId="0" borderId="0" xfId="0" applyFont="1" applyFill="1" applyAlignment="1">
      <alignment horizontal="right" vertical="center"/>
    </xf>
    <xf numFmtId="0" fontId="0" fillId="0" borderId="7" xfId="0" applyBorder="1" applyAlignment="1">
      <alignment vertical="center"/>
    </xf>
    <xf numFmtId="180" fontId="14" fillId="0" borderId="7" xfId="12" applyNumberFormat="1" applyFont="1" applyFill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46" fillId="0" borderId="7" xfId="0" applyFont="1" applyBorder="1" applyAlignment="1">
      <alignment horizontal="center" vertical="center" wrapText="1"/>
    </xf>
    <xf numFmtId="0" fontId="36" fillId="0" borderId="7" xfId="0" applyFont="1" applyFill="1" applyBorder="1" applyAlignment="1">
      <alignment vertical="center"/>
    </xf>
    <xf numFmtId="181" fontId="14" fillId="0" borderId="7" xfId="0" applyNumberFormat="1" applyFont="1" applyFill="1" applyBorder="1" applyAlignment="1">
      <alignment vertical="center"/>
    </xf>
    <xf numFmtId="0" fontId="46" fillId="0" borderId="7" xfId="0" applyFont="1" applyFill="1" applyBorder="1" applyAlignment="1">
      <alignment vertical="center"/>
    </xf>
    <xf numFmtId="0" fontId="14" fillId="0" borderId="0" xfId="0" applyFont="1" applyFill="1" applyAlignment="1">
      <alignment horizontal="right" vertical="center"/>
    </xf>
    <xf numFmtId="0" fontId="47" fillId="0" borderId="0" xfId="0" applyFont="1" applyAlignment="1">
      <alignment vertical="center"/>
    </xf>
    <xf numFmtId="0" fontId="47" fillId="4" borderId="0" xfId="0" applyFont="1" applyFill="1" applyAlignment="1">
      <alignment vertical="center"/>
    </xf>
    <xf numFmtId="0" fontId="39" fillId="4" borderId="0" xfId="0" applyFont="1" applyFill="1" applyAlignment="1">
      <alignment vertical="center"/>
    </xf>
    <xf numFmtId="10" fontId="39" fillId="4" borderId="0" xfId="0" applyNumberFormat="1" applyFont="1" applyFill="1" applyAlignment="1">
      <alignment vertical="center"/>
    </xf>
    <xf numFmtId="0" fontId="14" fillId="4" borderId="0" xfId="0" applyFont="1" applyFill="1" applyBorder="1" applyAlignment="1">
      <alignment vertical="center"/>
    </xf>
    <xf numFmtId="10" fontId="14" fillId="4" borderId="0" xfId="0" applyNumberFormat="1" applyFont="1" applyFill="1" applyAlignment="1">
      <alignment vertical="center"/>
    </xf>
    <xf numFmtId="179" fontId="14" fillId="4" borderId="0" xfId="0" applyNumberFormat="1" applyFont="1" applyFill="1" applyBorder="1" applyAlignment="1">
      <alignment vertical="center"/>
    </xf>
    <xf numFmtId="179" fontId="14" fillId="4" borderId="0" xfId="0" applyNumberFormat="1" applyFont="1" applyFill="1" applyAlignment="1">
      <alignment vertical="center"/>
    </xf>
    <xf numFmtId="0" fontId="47" fillId="0" borderId="7" xfId="0" applyFont="1" applyBorder="1" applyAlignment="1">
      <alignment vertical="center" wrapText="1"/>
    </xf>
    <xf numFmtId="3" fontId="14" fillId="0" borderId="7" xfId="0" applyNumberFormat="1" applyFont="1" applyFill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48" fillId="0" borderId="7" xfId="0" applyFont="1" applyFill="1" applyBorder="1" applyAlignment="1">
      <alignment vertical="center"/>
    </xf>
    <xf numFmtId="180" fontId="14" fillId="0" borderId="7" xfId="0" applyNumberFormat="1" applyFont="1" applyFill="1" applyBorder="1" applyAlignment="1">
      <alignment vertical="center"/>
    </xf>
    <xf numFmtId="0" fontId="47" fillId="0" borderId="15" xfId="0" applyFont="1" applyBorder="1" applyAlignment="1">
      <alignment vertical="center"/>
    </xf>
    <xf numFmtId="0" fontId="39" fillId="0" borderId="15" xfId="0" applyFont="1" applyBorder="1" applyAlignment="1">
      <alignment vertical="center"/>
    </xf>
    <xf numFmtId="186" fontId="14" fillId="5" borderId="7" xfId="6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81" fontId="14" fillId="5" borderId="7" xfId="0" applyNumberFormat="1" applyFont="1" applyFill="1" applyBorder="1" applyAlignment="1">
      <alignment vertical="center"/>
    </xf>
    <xf numFmtId="0" fontId="43" fillId="6" borderId="7" xfId="0" applyFont="1" applyFill="1" applyBorder="1" applyAlignment="1">
      <alignment vertical="center"/>
    </xf>
    <xf numFmtId="186" fontId="14" fillId="6" borderId="7" xfId="6" applyNumberFormat="1" applyFont="1" applyFill="1" applyBorder="1" applyAlignment="1">
      <alignment vertical="center"/>
    </xf>
    <xf numFmtId="180" fontId="39" fillId="0" borderId="0" xfId="12" applyNumberFormat="1" applyFont="1" applyFill="1" applyAlignment="1">
      <alignment vertical="center"/>
    </xf>
    <xf numFmtId="180" fontId="14" fillId="0" borderId="0" xfId="12" applyNumberFormat="1" applyFont="1" applyFill="1" applyAlignment="1">
      <alignment vertical="center"/>
    </xf>
    <xf numFmtId="179" fontId="8" fillId="0" borderId="0" xfId="9" applyNumberFormat="1" applyFont="1"/>
    <xf numFmtId="179" fontId="15" fillId="0" borderId="0" xfId="0" applyNumberFormat="1" applyFont="1" applyAlignment="1">
      <alignment horizontal="left" vertical="top" wrapText="1"/>
    </xf>
    <xf numFmtId="0" fontId="14" fillId="0" borderId="7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/>
    </xf>
    <xf numFmtId="179" fontId="5" fillId="0" borderId="7" xfId="9" applyNumberFormat="1" applyFont="1" applyBorder="1" applyAlignment="1">
      <alignment horizontal="center" vertical="center"/>
    </xf>
    <xf numFmtId="179" fontId="27" fillId="0" borderId="0" xfId="0" applyNumberFormat="1" applyFont="1"/>
    <xf numFmtId="188" fontId="14" fillId="0" borderId="7" xfId="6" applyNumberFormat="1" applyFont="1" applyFill="1" applyBorder="1" applyAlignment="1">
      <alignment vertical="center"/>
    </xf>
    <xf numFmtId="0" fontId="14" fillId="0" borderId="7" xfId="0" applyFont="1" applyFill="1" applyBorder="1" applyAlignment="1">
      <alignment vertical="center"/>
    </xf>
    <xf numFmtId="176" fontId="14" fillId="0" borderId="7" xfId="7" applyFont="1" applyFill="1" applyBorder="1"/>
    <xf numFmtId="10" fontId="14" fillId="0" borderId="7" xfId="12" applyNumberFormat="1" applyFont="1" applyFill="1" applyBorder="1"/>
    <xf numFmtId="186" fontId="14" fillId="0" borderId="7" xfId="6" applyNumberFormat="1" applyFont="1" applyFill="1" applyBorder="1"/>
    <xf numFmtId="186" fontId="16" fillId="0" borderId="11" xfId="6" applyNumberFormat="1" applyFont="1" applyFill="1" applyBorder="1"/>
    <xf numFmtId="186" fontId="16" fillId="0" borderId="10" xfId="6" applyNumberFormat="1" applyFont="1" applyFill="1" applyBorder="1"/>
    <xf numFmtId="186" fontId="16" fillId="0" borderId="16" xfId="6" applyNumberFormat="1" applyFont="1" applyFill="1" applyBorder="1"/>
    <xf numFmtId="186" fontId="16" fillId="0" borderId="12" xfId="6" applyNumberFormat="1" applyFont="1" applyFill="1" applyBorder="1"/>
    <xf numFmtId="186" fontId="16" fillId="0" borderId="18" xfId="6" applyNumberFormat="1" applyFont="1" applyFill="1" applyBorder="1"/>
    <xf numFmtId="186" fontId="16" fillId="0" borderId="13" xfId="6" applyNumberFormat="1" applyFont="1" applyFill="1" applyBorder="1"/>
    <xf numFmtId="0" fontId="19" fillId="0" borderId="0" xfId="3" applyFont="1" applyFill="1"/>
    <xf numFmtId="0" fontId="14" fillId="0" borderId="0" xfId="3" applyFont="1" applyFill="1"/>
    <xf numFmtId="182" fontId="14" fillId="0" borderId="0" xfId="3" applyNumberFormat="1" applyFont="1" applyFill="1"/>
    <xf numFmtId="184" fontId="14" fillId="0" borderId="0" xfId="3" applyNumberFormat="1" applyFont="1" applyFill="1"/>
    <xf numFmtId="10" fontId="14" fillId="0" borderId="0" xfId="11" applyNumberFormat="1" applyFont="1" applyFill="1" applyBorder="1" applyAlignment="1">
      <alignment horizontal="center"/>
    </xf>
    <xf numFmtId="10" fontId="14" fillId="0" borderId="0" xfId="3" applyNumberFormat="1" applyFont="1" applyFill="1" applyBorder="1"/>
    <xf numFmtId="177" fontId="19" fillId="0" borderId="0" xfId="11" applyNumberFormat="1" applyFont="1" applyFill="1" applyBorder="1"/>
    <xf numFmtId="182" fontId="19" fillId="0" borderId="0" xfId="11" applyNumberFormat="1" applyFont="1" applyFill="1"/>
    <xf numFmtId="10" fontId="14" fillId="0" borderId="0" xfId="3" applyNumberFormat="1" applyFont="1" applyFill="1"/>
    <xf numFmtId="0" fontId="19" fillId="0" borderId="0" xfId="3" applyFont="1" applyFill="1" applyBorder="1" applyAlignment="1">
      <alignment horizontal="distributed"/>
    </xf>
    <xf numFmtId="0" fontId="16" fillId="0" borderId="0" xfId="3" applyFont="1" applyFill="1"/>
    <xf numFmtId="182" fontId="16" fillId="0" borderId="0" xfId="3" applyNumberFormat="1" applyFont="1" applyFill="1"/>
    <xf numFmtId="184" fontId="16" fillId="0" borderId="0" xfId="3" applyNumberFormat="1" applyFont="1" applyFill="1"/>
    <xf numFmtId="184" fontId="14" fillId="0" borderId="7" xfId="3" applyNumberFormat="1" applyFont="1" applyFill="1" applyBorder="1" applyAlignment="1">
      <alignment horizontal="center"/>
    </xf>
    <xf numFmtId="0" fontId="43" fillId="0" borderId="7" xfId="0" applyFont="1" applyBorder="1" applyAlignment="1">
      <alignment vertical="center" wrapText="1"/>
    </xf>
    <xf numFmtId="183" fontId="14" fillId="0" borderId="0" xfId="0" applyNumberFormat="1" applyFont="1" applyBorder="1" applyAlignment="1">
      <alignment vertical="center"/>
    </xf>
    <xf numFmtId="183" fontId="14" fillId="0" borderId="0" xfId="0" applyNumberFormat="1" applyFont="1" applyAlignment="1">
      <alignment vertical="center"/>
    </xf>
    <xf numFmtId="183" fontId="14" fillId="0" borderId="0" xfId="0" applyNumberFormat="1" applyFont="1" applyFill="1" applyAlignment="1">
      <alignment vertical="center"/>
    </xf>
    <xf numFmtId="0" fontId="39" fillId="0" borderId="15" xfId="0" applyFont="1" applyFill="1" applyBorder="1" applyAlignment="1">
      <alignment vertical="center"/>
    </xf>
    <xf numFmtId="0" fontId="36" fillId="0" borderId="0" xfId="0" applyFont="1" applyAlignment="1">
      <alignment vertical="center"/>
    </xf>
    <xf numFmtId="186" fontId="14" fillId="0" borderId="0" xfId="6" applyNumberFormat="1" applyFont="1" applyFill="1" applyBorder="1"/>
    <xf numFmtId="179" fontId="16" fillId="0" borderId="10" xfId="9" applyNumberFormat="1" applyFont="1" applyBorder="1" applyAlignment="1">
      <alignment horizontal="center" vertical="center"/>
    </xf>
    <xf numFmtId="179" fontId="16" fillId="0" borderId="10" xfId="5" applyNumberFormat="1" applyFont="1" applyFill="1" applyBorder="1" applyAlignment="1">
      <alignment horizontal="right" vertical="center"/>
    </xf>
    <xf numFmtId="10" fontId="16" fillId="0" borderId="10" xfId="5" applyNumberFormat="1" applyFont="1" applyFill="1" applyBorder="1" applyAlignment="1">
      <alignment horizontal="right" vertical="center"/>
    </xf>
    <xf numFmtId="179" fontId="38" fillId="0" borderId="10" xfId="5" applyNumberFormat="1" applyFont="1" applyFill="1" applyBorder="1" applyAlignment="1">
      <alignment horizontal="right" vertical="center"/>
    </xf>
    <xf numFmtId="10" fontId="16" fillId="0" borderId="10" xfId="0" quotePrefix="1" applyNumberFormat="1" applyFont="1" applyFill="1" applyBorder="1" applyAlignment="1">
      <alignment horizontal="right" vertical="top"/>
    </xf>
    <xf numFmtId="179" fontId="16" fillId="0" borderId="10" xfId="3" applyNumberFormat="1" applyFont="1" applyFill="1" applyBorder="1" applyAlignment="1">
      <alignment horizontal="right" vertical="center"/>
    </xf>
    <xf numFmtId="10" fontId="16" fillId="0" borderId="10" xfId="3" applyNumberFormat="1" applyFont="1" applyFill="1" applyBorder="1" applyAlignment="1">
      <alignment horizontal="right" vertical="center"/>
    </xf>
    <xf numFmtId="179" fontId="16" fillId="0" borderId="10" xfId="0" applyNumberFormat="1" applyFont="1" applyFill="1" applyBorder="1"/>
    <xf numFmtId="179" fontId="38" fillId="0" borderId="10" xfId="0" applyNumberFormat="1" applyFont="1" applyFill="1" applyBorder="1" applyAlignment="1"/>
    <xf numFmtId="179" fontId="16" fillId="0" borderId="13" xfId="9" applyNumberFormat="1" applyFont="1" applyBorder="1" applyAlignment="1">
      <alignment horizontal="center" vertical="center"/>
    </xf>
    <xf numFmtId="0" fontId="16" fillId="0" borderId="10" xfId="0" quotePrefix="1" applyNumberFormat="1" applyFont="1" applyFill="1" applyBorder="1" applyAlignment="1">
      <alignment horizontal="right" vertical="top"/>
    </xf>
    <xf numFmtId="10" fontId="16" fillId="0" borderId="0" xfId="1" applyNumberFormat="1" applyFont="1" applyFill="1" applyBorder="1" applyAlignment="1">
      <alignment horizontal="center" vertical="center"/>
    </xf>
    <xf numFmtId="181" fontId="14" fillId="0" borderId="10" xfId="3" applyNumberFormat="1" applyFont="1" applyFill="1" applyBorder="1"/>
    <xf numFmtId="181" fontId="14" fillId="0" borderId="4" xfId="3" applyNumberFormat="1" applyFont="1" applyFill="1" applyBorder="1"/>
    <xf numFmtId="177" fontId="14" fillId="0" borderId="10" xfId="6" applyNumberFormat="1" applyFont="1" applyFill="1" applyBorder="1" applyAlignment="1">
      <alignment vertical="center"/>
    </xf>
    <xf numFmtId="0" fontId="19" fillId="0" borderId="3" xfId="2" applyNumberFormat="1" applyFont="1" applyBorder="1" applyAlignment="1">
      <alignment horizontal="center" vertical="center"/>
    </xf>
    <xf numFmtId="0" fontId="19" fillId="0" borderId="7" xfId="2" applyNumberFormat="1" applyFont="1" applyBorder="1" applyAlignment="1">
      <alignment horizontal="center" vertical="center"/>
    </xf>
    <xf numFmtId="0" fontId="14" fillId="0" borderId="8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9" fontId="14" fillId="0" borderId="0" xfId="12" applyFont="1"/>
    <xf numFmtId="9" fontId="15" fillId="0" borderId="0" xfId="12" applyFont="1"/>
    <xf numFmtId="9" fontId="16" fillId="0" borderId="0" xfId="12" applyFont="1"/>
    <xf numFmtId="9" fontId="0" fillId="0" borderId="0" xfId="12" applyFont="1" applyAlignment="1">
      <alignment vertical="center"/>
    </xf>
    <xf numFmtId="182" fontId="14" fillId="0" borderId="0" xfId="3" applyNumberFormat="1" applyFont="1" applyFill="1" applyBorder="1" applyAlignment="1">
      <alignment horizontal="center"/>
    </xf>
    <xf numFmtId="177" fontId="19" fillId="0" borderId="0" xfId="11" applyNumberFormat="1" applyFont="1" applyFill="1"/>
    <xf numFmtId="10" fontId="19" fillId="0" borderId="0" xfId="3" applyNumberFormat="1" applyFont="1" applyFill="1"/>
    <xf numFmtId="0" fontId="50" fillId="0" borderId="7" xfId="0" applyFont="1" applyFill="1" applyBorder="1" applyAlignment="1">
      <alignment vertical="center"/>
    </xf>
    <xf numFmtId="10" fontId="50" fillId="0" borderId="0" xfId="0" applyNumberFormat="1" applyFont="1" applyFill="1" applyAlignment="1">
      <alignment vertical="center"/>
    </xf>
    <xf numFmtId="10" fontId="50" fillId="4" borderId="0" xfId="0" applyNumberFormat="1" applyFont="1" applyFill="1" applyAlignment="1">
      <alignment vertical="center"/>
    </xf>
    <xf numFmtId="179" fontId="50" fillId="4" borderId="0" xfId="0" applyNumberFormat="1" applyFont="1" applyFill="1" applyAlignment="1">
      <alignment vertical="center"/>
    </xf>
    <xf numFmtId="3" fontId="50" fillId="0" borderId="7" xfId="0" applyNumberFormat="1" applyFont="1" applyFill="1" applyBorder="1" applyAlignment="1">
      <alignment vertical="center"/>
    </xf>
    <xf numFmtId="0" fontId="50" fillId="0" borderId="0" xfId="0" applyFont="1" applyFill="1" applyAlignment="1">
      <alignment vertical="center"/>
    </xf>
    <xf numFmtId="0" fontId="50" fillId="0" borderId="15" xfId="0" applyFont="1" applyFill="1" applyBorder="1" applyAlignment="1">
      <alignment vertical="center"/>
    </xf>
    <xf numFmtId="0" fontId="0" fillId="7" borderId="0" xfId="0" applyFill="1" applyAlignment="1">
      <alignment vertical="center"/>
    </xf>
    <xf numFmtId="9" fontId="0" fillId="0" borderId="0" xfId="12" applyNumberFormat="1" applyFont="1" applyAlignment="1">
      <alignment vertical="center"/>
    </xf>
    <xf numFmtId="180" fontId="0" fillId="0" borderId="0" xfId="0" applyNumberFormat="1" applyAlignment="1">
      <alignment vertical="center"/>
    </xf>
    <xf numFmtId="179" fontId="0" fillId="0" borderId="0" xfId="0" applyNumberFormat="1" applyFill="1" applyAlignment="1">
      <alignment vertical="center"/>
    </xf>
    <xf numFmtId="179" fontId="0" fillId="8" borderId="0" xfId="0" applyNumberFormat="1" applyFill="1" applyAlignment="1">
      <alignment vertical="center"/>
    </xf>
    <xf numFmtId="0" fontId="0" fillId="8" borderId="0" xfId="0" applyFill="1" applyAlignment="1">
      <alignment vertical="center"/>
    </xf>
    <xf numFmtId="181" fontId="0" fillId="8" borderId="0" xfId="0" applyNumberFormat="1" applyFill="1" applyAlignment="1">
      <alignment vertical="center"/>
    </xf>
    <xf numFmtId="186" fontId="14" fillId="0" borderId="15" xfId="6" applyNumberFormat="1" applyFont="1" applyFill="1" applyBorder="1"/>
    <xf numFmtId="179" fontId="16" fillId="0" borderId="13" xfId="0" applyNumberFormat="1" applyFont="1" applyFill="1" applyBorder="1"/>
    <xf numFmtId="10" fontId="16" fillId="0" borderId="13" xfId="5" applyNumberFormat="1" applyFont="1" applyFill="1" applyBorder="1" applyAlignment="1">
      <alignment horizontal="right" vertical="center"/>
    </xf>
    <xf numFmtId="10" fontId="16" fillId="0" borderId="13" xfId="0" quotePrefix="1" applyNumberFormat="1" applyFont="1" applyFill="1" applyBorder="1" applyAlignment="1">
      <alignment horizontal="right" vertical="top"/>
    </xf>
    <xf numFmtId="10" fontId="16" fillId="0" borderId="13" xfId="3" applyNumberFormat="1" applyFont="1" applyFill="1" applyBorder="1" applyAlignment="1">
      <alignment horizontal="right" vertical="center"/>
    </xf>
    <xf numFmtId="0" fontId="16" fillId="0" borderId="13" xfId="0" quotePrefix="1" applyNumberFormat="1" applyFont="1" applyFill="1" applyBorder="1" applyAlignment="1">
      <alignment horizontal="right" vertical="top"/>
    </xf>
    <xf numFmtId="181" fontId="16" fillId="0" borderId="15" xfId="4" applyNumberFormat="1" applyFont="1" applyFill="1" applyBorder="1" applyAlignment="1">
      <alignment vertical="center"/>
    </xf>
    <xf numFmtId="10" fontId="16" fillId="0" borderId="15" xfId="1" applyNumberFormat="1" applyFont="1" applyFill="1" applyBorder="1" applyAlignment="1">
      <alignment horizontal="center" vertical="center"/>
    </xf>
    <xf numFmtId="181" fontId="14" fillId="0" borderId="13" xfId="3" applyNumberFormat="1" applyFont="1" applyFill="1" applyBorder="1"/>
    <xf numFmtId="181" fontId="14" fillId="0" borderId="17" xfId="3" applyNumberFormat="1" applyFont="1" applyFill="1" applyBorder="1"/>
    <xf numFmtId="177" fontId="14" fillId="0" borderId="13" xfId="6" applyNumberFormat="1" applyFont="1" applyFill="1" applyBorder="1" applyAlignment="1">
      <alignment vertical="center"/>
    </xf>
    <xf numFmtId="177" fontId="14" fillId="0" borderId="0" xfId="11" applyNumberFormat="1" applyFont="1" applyFill="1" applyBorder="1"/>
    <xf numFmtId="182" fontId="14" fillId="0" borderId="0" xfId="12" applyNumberFormat="1" applyFont="1" applyFill="1" applyBorder="1" applyAlignment="1">
      <alignment horizontal="left"/>
    </xf>
    <xf numFmtId="10" fontId="14" fillId="0" borderId="0" xfId="11" applyNumberFormat="1" applyFont="1" applyFill="1" applyBorder="1" applyAlignment="1">
      <alignment horizontal="right"/>
    </xf>
    <xf numFmtId="177" fontId="14" fillId="0" borderId="15" xfId="11" applyNumberFormat="1" applyFont="1" applyFill="1" applyBorder="1"/>
    <xf numFmtId="182" fontId="14" fillId="0" borderId="15" xfId="11" applyNumberFormat="1" applyFont="1" applyFill="1" applyBorder="1"/>
    <xf numFmtId="10" fontId="14" fillId="0" borderId="15" xfId="11" applyNumberFormat="1" applyFont="1" applyFill="1" applyBorder="1" applyAlignment="1">
      <alignment horizontal="right"/>
    </xf>
    <xf numFmtId="177" fontId="14" fillId="0" borderId="0" xfId="11" applyNumberFormat="1" applyFont="1" applyFill="1"/>
    <xf numFmtId="0" fontId="5" fillId="0" borderId="7" xfId="0" applyFont="1" applyFill="1" applyBorder="1" applyAlignment="1">
      <alignment vertical="center"/>
    </xf>
    <xf numFmtId="186" fontId="14" fillId="0" borderId="7" xfId="6" applyNumberFormat="1" applyFont="1" applyFill="1" applyBorder="1" applyAlignment="1">
      <alignment horizontal="right"/>
    </xf>
    <xf numFmtId="10" fontId="14" fillId="0" borderId="7" xfId="12" applyNumberFormat="1" applyFont="1" applyFill="1" applyBorder="1" applyAlignment="1">
      <alignment horizontal="right"/>
    </xf>
    <xf numFmtId="0" fontId="5" fillId="0" borderId="7" xfId="0" applyFont="1" applyFill="1" applyBorder="1" applyAlignment="1">
      <alignment vertical="center" shrinkToFit="1"/>
    </xf>
    <xf numFmtId="0" fontId="14" fillId="0" borderId="0" xfId="3" applyFont="1" applyFill="1" applyBorder="1" applyAlignment="1"/>
    <xf numFmtId="0" fontId="14" fillId="0" borderId="0" xfId="3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4" fillId="0" borderId="23" xfId="0" applyFont="1" applyFill="1" applyBorder="1" applyAlignment="1">
      <alignment vertical="center"/>
    </xf>
    <xf numFmtId="0" fontId="14" fillId="0" borderId="17" xfId="0" applyFont="1" applyFill="1" applyBorder="1" applyAlignment="1">
      <alignment vertical="center"/>
    </xf>
    <xf numFmtId="0" fontId="14" fillId="0" borderId="15" xfId="0" applyFont="1" applyFill="1" applyBorder="1" applyAlignment="1">
      <alignment vertical="center"/>
    </xf>
    <xf numFmtId="0" fontId="51" fillId="0" borderId="7" xfId="0" applyFont="1" applyFill="1" applyBorder="1" applyAlignment="1">
      <alignment vertical="center"/>
    </xf>
    <xf numFmtId="186" fontId="50" fillId="0" borderId="7" xfId="6" applyNumberFormat="1" applyFont="1" applyFill="1" applyBorder="1" applyAlignment="1">
      <alignment vertical="center"/>
    </xf>
    <xf numFmtId="188" fontId="50" fillId="0" borderId="7" xfId="6" applyNumberFormat="1" applyFont="1" applyFill="1" applyBorder="1" applyAlignment="1">
      <alignment vertical="center"/>
    </xf>
    <xf numFmtId="185" fontId="50" fillId="0" borderId="7" xfId="6" applyNumberFormat="1" applyFont="1" applyFill="1" applyBorder="1" applyAlignment="1">
      <alignment vertical="center"/>
    </xf>
    <xf numFmtId="0" fontId="19" fillId="0" borderId="0" xfId="2" applyFont="1" applyAlignment="1">
      <alignment horizontal="left"/>
    </xf>
    <xf numFmtId="0" fontId="14" fillId="0" borderId="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/>
    </xf>
    <xf numFmtId="0" fontId="15" fillId="0" borderId="20" xfId="2" applyFont="1" applyBorder="1" applyAlignment="1">
      <alignment horizontal="center"/>
    </xf>
    <xf numFmtId="0" fontId="16" fillId="0" borderId="0" xfId="0" applyFont="1" applyAlignment="1"/>
    <xf numFmtId="0" fontId="15" fillId="0" borderId="0" xfId="0" applyFont="1" applyAlignment="1">
      <alignment horizontal="left" vertical="top" wrapText="1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21" xfId="5" applyFont="1" applyFill="1" applyBorder="1" applyAlignment="1">
      <alignment horizontal="left" indent="1"/>
    </xf>
    <xf numFmtId="0" fontId="15" fillId="0" borderId="22" xfId="5" applyFont="1" applyFill="1" applyBorder="1" applyAlignment="1">
      <alignment horizontal="left" indent="1"/>
    </xf>
    <xf numFmtId="0" fontId="19" fillId="0" borderId="1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79" fontId="14" fillId="0" borderId="7" xfId="9" applyNumberFormat="1" applyFont="1" applyBorder="1" applyAlignment="1">
      <alignment horizontal="center" vertical="center"/>
    </xf>
    <xf numFmtId="179" fontId="5" fillId="0" borderId="7" xfId="9" applyNumberFormat="1" applyFont="1" applyBorder="1" applyAlignment="1">
      <alignment horizontal="center" vertical="center"/>
    </xf>
    <xf numFmtId="179" fontId="14" fillId="0" borderId="7" xfId="0" applyNumberFormat="1" applyFont="1" applyBorder="1" applyAlignment="1">
      <alignment horizontal="center" vertical="center"/>
    </xf>
    <xf numFmtId="179" fontId="16" fillId="0" borderId="19" xfId="9" applyNumberFormat="1" applyFont="1" applyBorder="1" applyAlignment="1">
      <alignment horizontal="center"/>
    </xf>
    <xf numFmtId="179" fontId="16" fillId="0" borderId="20" xfId="9" applyNumberFormat="1" applyFont="1" applyBorder="1" applyAlignment="1">
      <alignment horizontal="center"/>
    </xf>
    <xf numFmtId="179" fontId="6" fillId="0" borderId="0" xfId="0" applyNumberFormat="1" applyFont="1" applyAlignment="1">
      <alignment horizontal="left" vertical="center" wrapText="1"/>
    </xf>
    <xf numFmtId="179" fontId="6" fillId="0" borderId="0" xfId="0" applyNumberFormat="1" applyFont="1" applyAlignment="1">
      <alignment horizontal="left" vertical="top" wrapText="1"/>
    </xf>
    <xf numFmtId="179" fontId="15" fillId="0" borderId="0" xfId="0" applyNumberFormat="1" applyFont="1" applyAlignment="1">
      <alignment horizontal="left" vertical="top" wrapText="1"/>
    </xf>
    <xf numFmtId="179" fontId="6" fillId="0" borderId="0" xfId="0" applyNumberFormat="1" applyFont="1" applyAlignment="1">
      <alignment horizontal="left" wrapText="1"/>
    </xf>
    <xf numFmtId="0" fontId="16" fillId="0" borderId="7" xfId="4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5" xfId="4" applyFont="1" applyBorder="1" applyAlignment="1">
      <alignment horizontal="right" vertical="center"/>
    </xf>
    <xf numFmtId="0" fontId="16" fillId="0" borderId="5" xfId="0" applyFont="1" applyBorder="1" applyAlignment="1">
      <alignment horizontal="right" vertical="center"/>
    </xf>
    <xf numFmtId="0" fontId="19" fillId="0" borderId="0" xfId="3" applyFont="1" applyBorder="1" applyAlignment="1">
      <alignment horizontal="left" wrapText="1"/>
    </xf>
    <xf numFmtId="0" fontId="19" fillId="0" borderId="0" xfId="0" applyFont="1" applyBorder="1" applyAlignment="1">
      <alignment wrapText="1"/>
    </xf>
    <xf numFmtId="0" fontId="16" fillId="0" borderId="0" xfId="3" applyFont="1" applyFill="1" applyBorder="1" applyAlignment="1">
      <alignment horizontal="left" vertical="top" wrapText="1"/>
    </xf>
    <xf numFmtId="0" fontId="15" fillId="0" borderId="0" xfId="3" applyFont="1" applyFill="1" applyBorder="1" applyAlignment="1">
      <alignment vertical="top" wrapText="1"/>
    </xf>
    <xf numFmtId="0" fontId="14" fillId="0" borderId="2" xfId="3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5" fillId="0" borderId="0" xfId="3" applyFont="1" applyBorder="1" applyAlignment="1">
      <alignment vertical="top" wrapText="1"/>
    </xf>
    <xf numFmtId="0" fontId="15" fillId="0" borderId="0" xfId="0" applyFont="1" applyBorder="1" applyAlignment="1">
      <alignment vertical="top"/>
    </xf>
    <xf numFmtId="0" fontId="15" fillId="0" borderId="0" xfId="0" applyFont="1" applyAlignment="1">
      <alignment vertical="top"/>
    </xf>
    <xf numFmtId="176" fontId="5" fillId="0" borderId="2" xfId="8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4" fillId="0" borderId="1" xfId="3" applyFont="1" applyBorder="1" applyAlignment="1">
      <alignment horizontal="center" vertical="center"/>
    </xf>
    <xf numFmtId="0" fontId="14" fillId="0" borderId="13" xfId="3" applyFont="1" applyBorder="1" applyAlignment="1">
      <alignment horizontal="center" vertical="center"/>
    </xf>
    <xf numFmtId="0" fontId="15" fillId="0" borderId="0" xfId="3" applyFont="1" applyAlignment="1">
      <alignment horizontal="left" vertical="top" wrapText="1"/>
    </xf>
    <xf numFmtId="0" fontId="15" fillId="0" borderId="0" xfId="0" applyFont="1" applyFill="1" applyBorder="1" applyAlignment="1">
      <alignment horizontal="left"/>
    </xf>
    <xf numFmtId="0" fontId="14" fillId="0" borderId="21" xfId="2" applyNumberFormat="1" applyFont="1" applyBorder="1" applyAlignment="1">
      <alignment horizontal="left" indent="1"/>
    </xf>
    <xf numFmtId="0" fontId="14" fillId="0" borderId="22" xfId="0" applyFont="1" applyBorder="1" applyAlignment="1">
      <alignment horizontal="left" indent="1"/>
    </xf>
    <xf numFmtId="0" fontId="19" fillId="0" borderId="7" xfId="0" applyNumberFormat="1" applyFont="1" applyBorder="1" applyAlignment="1">
      <alignment horizontal="center" vertical="center"/>
    </xf>
    <xf numFmtId="0" fontId="19" fillId="0" borderId="3" xfId="0" applyNumberFormat="1" applyFont="1" applyBorder="1" applyAlignment="1">
      <alignment horizontal="center" vertical="center"/>
    </xf>
    <xf numFmtId="0" fontId="19" fillId="0" borderId="14" xfId="0" applyNumberFormat="1" applyFont="1" applyBorder="1" applyAlignment="1">
      <alignment horizontal="center" vertical="center"/>
    </xf>
  </cellXfs>
  <cellStyles count="13">
    <cellStyle name="一般" xfId="0" builtinId="0"/>
    <cellStyle name="一般 2" xfId="1"/>
    <cellStyle name="一般_89cy" xfId="2"/>
    <cellStyle name="一般_其他檔" xfId="3"/>
    <cellStyle name="一般_專利修訂表格" xfId="4"/>
    <cellStyle name="一般_專利檔" xfId="5"/>
    <cellStyle name="千分位" xfId="6" builtinId="3"/>
    <cellStyle name="千分位[0]_89cy" xfId="7"/>
    <cellStyle name="千分位[0]_其他檔" xfId="8"/>
    <cellStyle name="千分位[0]_專利檔" xfId="9"/>
    <cellStyle name="千分位_89cy" xfId="10"/>
    <cellStyle name="千分位_其他檔" xfId="11"/>
    <cellStyle name="百分比" xfId="12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388824</xdr:colOff>
      <xdr:row>3</xdr:row>
      <xdr:rowOff>37201</xdr:rowOff>
    </xdr:from>
    <xdr:to>
      <xdr:col>0</xdr:col>
      <xdr:colOff>847669</xdr:colOff>
      <xdr:row>3</xdr:row>
      <xdr:rowOff>228528</xdr:rowOff>
    </xdr:to>
    <xdr:sp macro="" textlink="">
      <xdr:nvSpPr>
        <xdr:cNvPr id="3" name="文字方塊 2"/>
        <xdr:cNvSpPr txBox="1"/>
      </xdr:nvSpPr>
      <xdr:spPr>
        <a:xfrm rot="10800000" flipV="1">
          <a:off x="390525" y="781050"/>
          <a:ext cx="457200" cy="2000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zh-TW" altLang="en-US"/>
        </a:p>
      </xdr:txBody>
    </xdr:sp>
    <xdr:clientData/>
  </xdr:twoCellAnchor>
  <xdr:twoCellAnchor>
    <xdr:from>
      <xdr:col>0</xdr:col>
      <xdr:colOff>471267</xdr:colOff>
      <xdr:row>3</xdr:row>
      <xdr:rowOff>62760</xdr:rowOff>
    </xdr:from>
    <xdr:to>
      <xdr:col>0</xdr:col>
      <xdr:colOff>809742</xdr:colOff>
      <xdr:row>3</xdr:row>
      <xdr:rowOff>228635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85775" y="800100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508372</xdr:colOff>
      <xdr:row>2</xdr:row>
      <xdr:rowOff>63080</xdr:rowOff>
    </xdr:from>
    <xdr:to>
      <xdr:col>0</xdr:col>
      <xdr:colOff>1047171</xdr:colOff>
      <xdr:row>2</xdr:row>
      <xdr:rowOff>273190</xdr:rowOff>
    </xdr:to>
    <xdr:sp macro="" textlink="">
      <xdr:nvSpPr>
        <xdr:cNvPr id="2" name="文字方塊 1"/>
        <xdr:cNvSpPr txBox="1"/>
      </xdr:nvSpPr>
      <xdr:spPr>
        <a:xfrm>
          <a:off x="465827" y="675556"/>
          <a:ext cx="483079" cy="2215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="horz" wrap="square" rtlCol="0" anchor="t"/>
        <a:lstStyle/>
        <a:p>
          <a:pPr>
            <a:lnSpc>
              <a:spcPts val="1100"/>
            </a:lnSpc>
          </a:pPr>
          <a:r>
            <a:rPr lang="zh-TW" altLang="en-US" sz="1100">
              <a:latin typeface="標楷體" pitchFamily="65" charset="-120"/>
              <a:ea typeface="標楷體" pitchFamily="65" charset="-120"/>
            </a:rPr>
            <a:t>項目</a:t>
          </a:r>
          <a:endParaRPr lang="en-US" altLang="zh-TW" sz="1100">
            <a:latin typeface="標楷體" pitchFamily="65" charset="-120"/>
            <a:ea typeface="標楷體" pitchFamily="65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365859</xdr:colOff>
      <xdr:row>3</xdr:row>
      <xdr:rowOff>46355</xdr:rowOff>
    </xdr:from>
    <xdr:to>
      <xdr:col>0</xdr:col>
      <xdr:colOff>703038</xdr:colOff>
      <xdr:row>3</xdr:row>
      <xdr:rowOff>204008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61950" y="6572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452145</xdr:colOff>
      <xdr:row>16</xdr:row>
      <xdr:rowOff>50800</xdr:rowOff>
    </xdr:from>
    <xdr:to>
      <xdr:col>0</xdr:col>
      <xdr:colOff>783291</xdr:colOff>
      <xdr:row>16</xdr:row>
      <xdr:rowOff>231362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457200" y="39719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470562</xdr:colOff>
      <xdr:row>2</xdr:row>
      <xdr:rowOff>77099</xdr:rowOff>
    </xdr:from>
    <xdr:to>
      <xdr:col>0</xdr:col>
      <xdr:colOff>811084</xdr:colOff>
      <xdr:row>2</xdr:row>
      <xdr:rowOff>261404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466725" y="276225"/>
          <a:ext cx="323022" cy="18056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470562</xdr:colOff>
      <xdr:row>22</xdr:row>
      <xdr:rowOff>77099</xdr:rowOff>
    </xdr:from>
    <xdr:to>
      <xdr:col>0</xdr:col>
      <xdr:colOff>811084</xdr:colOff>
      <xdr:row>22</xdr:row>
      <xdr:rowOff>261404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470562" y="370176"/>
          <a:ext cx="340522" cy="1843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0</xdr:col>
      <xdr:colOff>470562</xdr:colOff>
      <xdr:row>42</xdr:row>
      <xdr:rowOff>77099</xdr:rowOff>
    </xdr:from>
    <xdr:to>
      <xdr:col>0</xdr:col>
      <xdr:colOff>811084</xdr:colOff>
      <xdr:row>42</xdr:row>
      <xdr:rowOff>261404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470562" y="3923734"/>
          <a:ext cx="340522" cy="1843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9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43577</xdr:colOff>
      <xdr:row>3</xdr:row>
      <xdr:rowOff>112201</xdr:rowOff>
    </xdr:from>
    <xdr:to>
      <xdr:col>0</xdr:col>
      <xdr:colOff>248110</xdr:colOff>
      <xdr:row>4</xdr:row>
      <xdr:rowOff>137383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554" y="742746"/>
          <a:ext cx="223024" cy="2426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年</a:t>
          </a:r>
        </a:p>
      </xdr:txBody>
    </xdr:sp>
    <xdr:clientData/>
  </xdr:twoCellAnchor>
  <xdr:twoCellAnchor>
    <xdr:from>
      <xdr:col>0</xdr:col>
      <xdr:colOff>307901</xdr:colOff>
      <xdr:row>2</xdr:row>
      <xdr:rowOff>37031</xdr:rowOff>
    </xdr:from>
    <xdr:to>
      <xdr:col>0</xdr:col>
      <xdr:colOff>674984</xdr:colOff>
      <xdr:row>3</xdr:row>
      <xdr:rowOff>69231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76786" y="450700"/>
          <a:ext cx="337175" cy="228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79243</xdr:colOff>
      <xdr:row>3</xdr:row>
      <xdr:rowOff>35212</xdr:rowOff>
    </xdr:from>
    <xdr:to>
      <xdr:col>0</xdr:col>
      <xdr:colOff>339464</xdr:colOff>
      <xdr:row>3</xdr:row>
      <xdr:rowOff>181756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5908" y="758300"/>
          <a:ext cx="241557" cy="14654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000" b="0" i="0" strike="noStrike">
              <a:solidFill>
                <a:srgbClr val="000000"/>
              </a:solidFill>
              <a:latin typeface="標楷體"/>
              <a:ea typeface="標楷體"/>
            </a:rPr>
            <a:t>年</a:t>
          </a:r>
        </a:p>
      </xdr:txBody>
    </xdr:sp>
    <xdr:clientData/>
  </xdr:twoCellAnchor>
  <xdr:twoCellAnchor>
    <xdr:from>
      <xdr:col>0</xdr:col>
      <xdr:colOff>545839</xdr:colOff>
      <xdr:row>2</xdr:row>
      <xdr:rowOff>37623</xdr:rowOff>
    </xdr:from>
    <xdr:to>
      <xdr:col>0</xdr:col>
      <xdr:colOff>895173</xdr:colOff>
      <xdr:row>2</xdr:row>
      <xdr:rowOff>285407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 flipV="1">
          <a:off x="506205" y="465074"/>
          <a:ext cx="311428" cy="24004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10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88562</xdr:colOff>
      <xdr:row>6</xdr:row>
      <xdr:rowOff>0</xdr:rowOff>
    </xdr:from>
    <xdr:to>
      <xdr:col>1</xdr:col>
      <xdr:colOff>304298</xdr:colOff>
      <xdr:row>6</xdr:row>
      <xdr:rowOff>0</xdr:rowOff>
    </xdr:to>
    <xdr:sp macro="" textlink="">
      <xdr:nvSpPr>
        <xdr:cNvPr id="1036" name="Text Box 12"/>
        <xdr:cNvSpPr txBox="1">
          <a:spLocks noChangeArrowheads="1"/>
        </xdr:cNvSpPr>
      </xdr:nvSpPr>
      <xdr:spPr bwMode="auto">
        <a:xfrm>
          <a:off x="485775" y="25050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6</xdr:row>
      <xdr:rowOff>0</xdr:rowOff>
    </xdr:from>
    <xdr:to>
      <xdr:col>1</xdr:col>
      <xdr:colOff>684958</xdr:colOff>
      <xdr:row>6</xdr:row>
      <xdr:rowOff>0</xdr:rowOff>
    </xdr:to>
    <xdr:sp macro="" textlink="">
      <xdr:nvSpPr>
        <xdr:cNvPr id="1037" name="Text Box 13"/>
        <xdr:cNvSpPr txBox="1">
          <a:spLocks noChangeArrowheads="1"/>
        </xdr:cNvSpPr>
      </xdr:nvSpPr>
      <xdr:spPr bwMode="auto">
        <a:xfrm>
          <a:off x="1066800" y="250507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47658</xdr:colOff>
      <xdr:row>20</xdr:row>
      <xdr:rowOff>0</xdr:rowOff>
    </xdr:from>
    <xdr:to>
      <xdr:col>1</xdr:col>
      <xdr:colOff>290674</xdr:colOff>
      <xdr:row>20</xdr:row>
      <xdr:rowOff>0</xdr:rowOff>
    </xdr:to>
    <xdr:sp macro="" textlink="">
      <xdr:nvSpPr>
        <xdr:cNvPr id="1041" name="Text Box 17"/>
        <xdr:cNvSpPr txBox="1">
          <a:spLocks noChangeArrowheads="1"/>
        </xdr:cNvSpPr>
      </xdr:nvSpPr>
      <xdr:spPr bwMode="auto">
        <a:xfrm>
          <a:off x="457200" y="5086350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1044" name="Text Box 20"/>
        <xdr:cNvSpPr txBox="1">
          <a:spLocks noChangeArrowheads="1"/>
        </xdr:cNvSpPr>
      </xdr:nvSpPr>
      <xdr:spPr bwMode="auto">
        <a:xfrm>
          <a:off x="485775" y="229552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1045" name="Text Box 21"/>
        <xdr:cNvSpPr txBox="1">
          <a:spLocks noChangeArrowheads="1"/>
        </xdr:cNvSpPr>
      </xdr:nvSpPr>
      <xdr:spPr bwMode="auto">
        <a:xfrm>
          <a:off x="1066800" y="229552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228600</xdr:colOff>
      <xdr:row>3</xdr:row>
      <xdr:rowOff>47625</xdr:rowOff>
    </xdr:from>
    <xdr:to>
      <xdr:col>1</xdr:col>
      <xdr:colOff>1114425</xdr:colOff>
      <xdr:row>3</xdr:row>
      <xdr:rowOff>723900</xdr:rowOff>
    </xdr:to>
    <xdr:grpSp>
      <xdr:nvGrpSpPr>
        <xdr:cNvPr id="121194" name="群組 11"/>
        <xdr:cNvGrpSpPr>
          <a:grpSpLocks/>
        </xdr:cNvGrpSpPr>
      </xdr:nvGrpSpPr>
      <xdr:grpSpPr bwMode="auto">
        <a:xfrm>
          <a:off x="617538" y="642938"/>
          <a:ext cx="885825" cy="676275"/>
          <a:chOff x="619126" y="666747"/>
          <a:chExt cx="885824" cy="676278"/>
        </a:xfrm>
      </xdr:grpSpPr>
      <xdr:sp macro="" textlink="">
        <xdr:nvSpPr>
          <xdr:cNvPr id="18" name="Text Box 18"/>
          <xdr:cNvSpPr txBox="1">
            <a:spLocks noChangeArrowheads="1"/>
          </xdr:cNvSpPr>
        </xdr:nvSpPr>
        <xdr:spPr bwMode="auto">
          <a:xfrm flipH="1" flipV="1">
            <a:off x="1076325" y="666747"/>
            <a:ext cx="428625" cy="24765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vert="horz" wrap="square" lIns="27432" tIns="0" rIns="0" bIns="0" anchor="b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項目</a:t>
            </a:r>
          </a:p>
        </xdr:txBody>
      </xdr:sp>
      <xdr:sp macro="" textlink="">
        <xdr:nvSpPr>
          <xdr:cNvPr id="19" name="Text Box 10"/>
          <xdr:cNvSpPr txBox="1">
            <a:spLocks noChangeArrowheads="1"/>
          </xdr:cNvSpPr>
        </xdr:nvSpPr>
        <xdr:spPr bwMode="auto">
          <a:xfrm>
            <a:off x="619126" y="1162049"/>
            <a:ext cx="333375" cy="18097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年</a:t>
            </a:r>
          </a:p>
        </xdr:txBody>
      </xdr:sp>
    </xdr:grpSp>
    <xdr:clientData/>
  </xdr:twoCellAnchor>
  <xdr:twoCellAnchor>
    <xdr:from>
      <xdr:col>1</xdr:col>
      <xdr:colOff>171450</xdr:colOff>
      <xdr:row>19</xdr:row>
      <xdr:rowOff>95250</xdr:rowOff>
    </xdr:from>
    <xdr:to>
      <xdr:col>1</xdr:col>
      <xdr:colOff>1057275</xdr:colOff>
      <xdr:row>19</xdr:row>
      <xdr:rowOff>771525</xdr:rowOff>
    </xdr:to>
    <xdr:grpSp>
      <xdr:nvGrpSpPr>
        <xdr:cNvPr id="121195" name="群組 12"/>
        <xdr:cNvGrpSpPr>
          <a:grpSpLocks/>
        </xdr:cNvGrpSpPr>
      </xdr:nvGrpSpPr>
      <xdr:grpSpPr bwMode="auto">
        <a:xfrm>
          <a:off x="560388" y="4818063"/>
          <a:ext cx="885825" cy="676275"/>
          <a:chOff x="619126" y="666747"/>
          <a:chExt cx="885824" cy="676278"/>
        </a:xfrm>
      </xdr:grpSpPr>
      <xdr:sp macro="" textlink="">
        <xdr:nvSpPr>
          <xdr:cNvPr id="14" name="Text Box 18"/>
          <xdr:cNvSpPr txBox="1">
            <a:spLocks noChangeArrowheads="1"/>
          </xdr:cNvSpPr>
        </xdr:nvSpPr>
        <xdr:spPr bwMode="auto">
          <a:xfrm flipH="1" flipV="1">
            <a:off x="1076325" y="666747"/>
            <a:ext cx="428625" cy="247651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vert="horz" wrap="square" lIns="27432" tIns="0" rIns="0" bIns="0" anchor="b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項目</a:t>
            </a:r>
          </a:p>
        </xdr:txBody>
      </xdr:sp>
      <xdr:sp macro="" textlink="">
        <xdr:nvSpPr>
          <xdr:cNvPr id="15" name="Text Box 10"/>
          <xdr:cNvSpPr txBox="1">
            <a:spLocks noChangeArrowheads="1"/>
          </xdr:cNvSpPr>
        </xdr:nvSpPr>
        <xdr:spPr bwMode="auto">
          <a:xfrm>
            <a:off x="619126" y="1162049"/>
            <a:ext cx="333375" cy="180976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zh-TW" altLang="en-US" sz="1000" b="0" i="0" strike="noStrike">
                <a:solidFill>
                  <a:srgbClr val="000000"/>
                </a:solidFill>
                <a:latin typeface="標楷體" pitchFamily="65" charset="-120"/>
                <a:ea typeface="標楷體" pitchFamily="65" charset="-120"/>
              </a:rPr>
              <a:t>年</a:t>
            </a:r>
          </a:p>
        </xdr:txBody>
      </xdr:sp>
    </xdr:grp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16" name="Text Box 12"/>
        <xdr:cNvSpPr txBox="1">
          <a:spLocks noChangeArrowheads="1"/>
        </xdr:cNvSpPr>
      </xdr:nvSpPr>
      <xdr:spPr bwMode="auto">
        <a:xfrm>
          <a:off x="485775" y="29241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17" name="Text Box 13"/>
        <xdr:cNvSpPr txBox="1">
          <a:spLocks noChangeArrowheads="1"/>
        </xdr:cNvSpPr>
      </xdr:nvSpPr>
      <xdr:spPr bwMode="auto">
        <a:xfrm>
          <a:off x="1066800" y="292417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485775" y="271462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1066800" y="2714625"/>
          <a:ext cx="95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47658</xdr:colOff>
      <xdr:row>20</xdr:row>
      <xdr:rowOff>0</xdr:rowOff>
    </xdr:from>
    <xdr:to>
      <xdr:col>1</xdr:col>
      <xdr:colOff>290674</xdr:colOff>
      <xdr:row>20</xdr:row>
      <xdr:rowOff>0</xdr:rowOff>
    </xdr:to>
    <xdr:sp macro="" textlink="">
      <xdr:nvSpPr>
        <xdr:cNvPr id="23" name="Text Box 17"/>
        <xdr:cNvSpPr txBox="1">
          <a:spLocks noChangeArrowheads="1"/>
        </xdr:cNvSpPr>
      </xdr:nvSpPr>
      <xdr:spPr bwMode="auto">
        <a:xfrm>
          <a:off x="457200" y="5934075"/>
          <a:ext cx="2095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22" name="Text Box 12"/>
        <xdr:cNvSpPr txBox="1">
          <a:spLocks noChangeArrowheads="1"/>
        </xdr:cNvSpPr>
      </xdr:nvSpPr>
      <xdr:spPr bwMode="auto">
        <a:xfrm>
          <a:off x="442668" y="2702689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24" name="Text Box 13"/>
        <xdr:cNvSpPr txBox="1">
          <a:spLocks noChangeArrowheads="1"/>
        </xdr:cNvSpPr>
      </xdr:nvSpPr>
      <xdr:spPr bwMode="auto">
        <a:xfrm>
          <a:off x="978104" y="2702689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5" name="Text Box 20"/>
        <xdr:cNvSpPr txBox="1">
          <a:spLocks noChangeArrowheads="1"/>
        </xdr:cNvSpPr>
      </xdr:nvSpPr>
      <xdr:spPr bwMode="auto">
        <a:xfrm>
          <a:off x="442668" y="2494344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6" name="Text Box 21"/>
        <xdr:cNvSpPr txBox="1">
          <a:spLocks noChangeArrowheads="1"/>
        </xdr:cNvSpPr>
      </xdr:nvSpPr>
      <xdr:spPr bwMode="auto">
        <a:xfrm>
          <a:off x="978104" y="2494344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7" name="Text Box 12"/>
        <xdr:cNvSpPr txBox="1">
          <a:spLocks noChangeArrowheads="1"/>
        </xdr:cNvSpPr>
      </xdr:nvSpPr>
      <xdr:spPr bwMode="auto">
        <a:xfrm>
          <a:off x="442668" y="2494344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28" name="Text Box 13"/>
        <xdr:cNvSpPr txBox="1">
          <a:spLocks noChangeArrowheads="1"/>
        </xdr:cNvSpPr>
      </xdr:nvSpPr>
      <xdr:spPr bwMode="auto">
        <a:xfrm>
          <a:off x="978104" y="2494344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4</xdr:row>
      <xdr:rowOff>0</xdr:rowOff>
    </xdr:from>
    <xdr:to>
      <xdr:col>1</xdr:col>
      <xdr:colOff>304298</xdr:colOff>
      <xdr:row>4</xdr:row>
      <xdr:rowOff>0</xdr:rowOff>
    </xdr:to>
    <xdr:sp macro="" textlink="">
      <xdr:nvSpPr>
        <xdr:cNvPr id="29" name="Text Box 20"/>
        <xdr:cNvSpPr txBox="1">
          <a:spLocks noChangeArrowheads="1"/>
        </xdr:cNvSpPr>
      </xdr:nvSpPr>
      <xdr:spPr bwMode="auto">
        <a:xfrm>
          <a:off x="442668" y="2286000"/>
          <a:ext cx="19788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4</xdr:row>
      <xdr:rowOff>0</xdr:rowOff>
    </xdr:from>
    <xdr:to>
      <xdr:col>1</xdr:col>
      <xdr:colOff>684958</xdr:colOff>
      <xdr:row>4</xdr:row>
      <xdr:rowOff>0</xdr:rowOff>
    </xdr:to>
    <xdr:sp macro="" textlink="">
      <xdr:nvSpPr>
        <xdr:cNvPr id="30" name="Text Box 21"/>
        <xdr:cNvSpPr txBox="1">
          <a:spLocks noChangeArrowheads="1"/>
        </xdr:cNvSpPr>
      </xdr:nvSpPr>
      <xdr:spPr bwMode="auto">
        <a:xfrm>
          <a:off x="978104" y="2286000"/>
          <a:ext cx="190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31" name="Text Box 12"/>
        <xdr:cNvSpPr txBox="1">
          <a:spLocks noChangeArrowheads="1"/>
        </xdr:cNvSpPr>
      </xdr:nvSpPr>
      <xdr:spPr bwMode="auto">
        <a:xfrm>
          <a:off x="477500" y="1817688"/>
          <a:ext cx="215736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32" name="Text Box 13"/>
        <xdr:cNvSpPr txBox="1">
          <a:spLocks noChangeArrowheads="1"/>
        </xdr:cNvSpPr>
      </xdr:nvSpPr>
      <xdr:spPr bwMode="auto">
        <a:xfrm>
          <a:off x="1061196" y="1817688"/>
          <a:ext cx="12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  <xdr:twoCellAnchor>
    <xdr:from>
      <xdr:col>1</xdr:col>
      <xdr:colOff>88562</xdr:colOff>
      <xdr:row>5</xdr:row>
      <xdr:rowOff>0</xdr:rowOff>
    </xdr:from>
    <xdr:to>
      <xdr:col>1</xdr:col>
      <xdr:colOff>304298</xdr:colOff>
      <xdr:row>5</xdr:row>
      <xdr:rowOff>0</xdr:rowOff>
    </xdr:to>
    <xdr:sp macro="" textlink="">
      <xdr:nvSpPr>
        <xdr:cNvPr id="33" name="Text Box 12"/>
        <xdr:cNvSpPr txBox="1">
          <a:spLocks noChangeArrowheads="1"/>
        </xdr:cNvSpPr>
      </xdr:nvSpPr>
      <xdr:spPr bwMode="auto">
        <a:xfrm>
          <a:off x="477500" y="1817688"/>
          <a:ext cx="215736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年</a:t>
          </a:r>
        </a:p>
      </xdr:txBody>
    </xdr:sp>
    <xdr:clientData/>
  </xdr:twoCellAnchor>
  <xdr:twoCellAnchor>
    <xdr:from>
      <xdr:col>1</xdr:col>
      <xdr:colOff>672258</xdr:colOff>
      <xdr:row>5</xdr:row>
      <xdr:rowOff>0</xdr:rowOff>
    </xdr:from>
    <xdr:to>
      <xdr:col>1</xdr:col>
      <xdr:colOff>684958</xdr:colOff>
      <xdr:row>5</xdr:row>
      <xdr:rowOff>0</xdr:rowOff>
    </xdr:to>
    <xdr:sp macro="" textlink="">
      <xdr:nvSpPr>
        <xdr:cNvPr id="34" name="Text Box 13"/>
        <xdr:cNvSpPr txBox="1">
          <a:spLocks noChangeArrowheads="1"/>
        </xdr:cNvSpPr>
      </xdr:nvSpPr>
      <xdr:spPr bwMode="auto">
        <a:xfrm>
          <a:off x="1061196" y="1817688"/>
          <a:ext cx="127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zh-TW" altLang="en-US" sz="800" b="0" i="0" strike="noStrike">
              <a:solidFill>
                <a:srgbClr val="000000"/>
              </a:solidFill>
              <a:latin typeface="細明體"/>
              <a:ea typeface="細明體"/>
            </a:rPr>
            <a:t>項目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147" name="文字 9"/>
        <xdr:cNvSpPr txBox="1">
          <a:spLocks noChangeArrowheads="1"/>
        </xdr:cNvSpPr>
      </xdr:nvSpPr>
      <xdr:spPr bwMode="auto">
        <a:xfrm>
          <a:off x="85725" y="7658100"/>
          <a:ext cx="11144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85553" name="Line 4"/>
        <xdr:cNvSpPr>
          <a:spLocks noChangeShapeType="1"/>
        </xdr:cNvSpPr>
      </xdr:nvSpPr>
      <xdr:spPr bwMode="auto">
        <a:xfrm>
          <a:off x="0" y="962025"/>
          <a:ext cx="590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149" name="文字 9"/>
        <xdr:cNvSpPr txBox="1">
          <a:spLocks noChangeArrowheads="1"/>
        </xdr:cNvSpPr>
      </xdr:nvSpPr>
      <xdr:spPr bwMode="auto">
        <a:xfrm>
          <a:off x="85725" y="7658100"/>
          <a:ext cx="11144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5" name="文字 9"/>
        <xdr:cNvSpPr txBox="1">
          <a:spLocks noChangeArrowheads="1"/>
        </xdr:cNvSpPr>
      </xdr:nvSpPr>
      <xdr:spPr bwMode="auto">
        <a:xfrm>
          <a:off x="79938" y="7726680"/>
          <a:ext cx="1055449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85653</xdr:colOff>
      <xdr:row>49</xdr:row>
      <xdr:rowOff>1314</xdr:rowOff>
    </xdr:from>
    <xdr:to>
      <xdr:col>2</xdr:col>
      <xdr:colOff>1467</xdr:colOff>
      <xdr:row>49</xdr:row>
      <xdr:rowOff>1314</xdr:rowOff>
    </xdr:to>
    <xdr:sp macro="" textlink="">
      <xdr:nvSpPr>
        <xdr:cNvPr id="6" name="文字 9"/>
        <xdr:cNvSpPr txBox="1">
          <a:spLocks noChangeArrowheads="1"/>
        </xdr:cNvSpPr>
      </xdr:nvSpPr>
      <xdr:spPr bwMode="auto">
        <a:xfrm>
          <a:off x="79938" y="7726680"/>
          <a:ext cx="1055449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7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8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9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0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1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2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3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  <xdr:twoCellAnchor>
    <xdr:from>
      <xdr:col>0</xdr:col>
      <xdr:colOff>87558</xdr:colOff>
      <xdr:row>49</xdr:row>
      <xdr:rowOff>1314</xdr:rowOff>
    </xdr:from>
    <xdr:to>
      <xdr:col>2</xdr:col>
      <xdr:colOff>2204</xdr:colOff>
      <xdr:row>49</xdr:row>
      <xdr:rowOff>1314</xdr:rowOff>
    </xdr:to>
    <xdr:sp macro="" textlink="">
      <xdr:nvSpPr>
        <xdr:cNvPr id="14" name="文字 9"/>
        <xdr:cNvSpPr txBox="1">
          <a:spLocks noChangeArrowheads="1"/>
        </xdr:cNvSpPr>
      </xdr:nvSpPr>
      <xdr:spPr bwMode="auto">
        <a:xfrm>
          <a:off x="81843" y="7726680"/>
          <a:ext cx="1053533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國際分類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1-34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為商標分類、</a:t>
          </a:r>
          <a:r>
            <a:rPr lang="en-US" altLang="zh-TW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35-42</a:t>
          </a: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為服務標章分類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8167" name="Line 6"/>
        <xdr:cNvSpPr>
          <a:spLocks noChangeShapeType="1"/>
        </xdr:cNvSpPr>
      </xdr:nvSpPr>
      <xdr:spPr bwMode="auto">
        <a:xfrm flipV="1">
          <a:off x="38100" y="8601075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4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41</xdr:row>
      <xdr:rowOff>0</xdr:rowOff>
    </xdr:from>
    <xdr:to>
      <xdr:col>0</xdr:col>
      <xdr:colOff>38100</xdr:colOff>
      <xdr:row>41</xdr:row>
      <xdr:rowOff>9525</xdr:rowOff>
    </xdr:to>
    <xdr:sp macro="" textlink="">
      <xdr:nvSpPr>
        <xdr:cNvPr id="159448" name="Line 8"/>
        <xdr:cNvSpPr>
          <a:spLocks noChangeShapeType="1"/>
        </xdr:cNvSpPr>
      </xdr:nvSpPr>
      <xdr:spPr bwMode="auto">
        <a:xfrm flipV="1">
          <a:off x="38100" y="7620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41</xdr:row>
      <xdr:rowOff>0</xdr:rowOff>
    </xdr:from>
    <xdr:to>
      <xdr:col>0</xdr:col>
      <xdr:colOff>38100</xdr:colOff>
      <xdr:row>41</xdr:row>
      <xdr:rowOff>9525</xdr:rowOff>
    </xdr:to>
    <xdr:sp macro="" textlink="">
      <xdr:nvSpPr>
        <xdr:cNvPr id="159449" name="Line 9"/>
        <xdr:cNvSpPr>
          <a:spLocks noChangeShapeType="1"/>
        </xdr:cNvSpPr>
      </xdr:nvSpPr>
      <xdr:spPr bwMode="auto">
        <a:xfrm flipV="1">
          <a:off x="38100" y="7620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45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451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5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35</xdr:row>
      <xdr:rowOff>0</xdr:rowOff>
    </xdr:from>
    <xdr:to>
      <xdr:col>0</xdr:col>
      <xdr:colOff>38100</xdr:colOff>
      <xdr:row>35</xdr:row>
      <xdr:rowOff>0</xdr:rowOff>
    </xdr:to>
    <xdr:sp macro="" textlink="">
      <xdr:nvSpPr>
        <xdr:cNvPr id="159453" name="Line 14"/>
        <xdr:cNvSpPr>
          <a:spLocks noChangeShapeType="1"/>
        </xdr:cNvSpPr>
      </xdr:nvSpPr>
      <xdr:spPr bwMode="auto">
        <a:xfrm flipV="1">
          <a:off x="38100" y="647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40</xdr:row>
      <xdr:rowOff>0</xdr:rowOff>
    </xdr:from>
    <xdr:to>
      <xdr:col>0</xdr:col>
      <xdr:colOff>38100</xdr:colOff>
      <xdr:row>40</xdr:row>
      <xdr:rowOff>9525</xdr:rowOff>
    </xdr:to>
    <xdr:sp macro="" textlink="">
      <xdr:nvSpPr>
        <xdr:cNvPr id="159454" name="Line 6"/>
        <xdr:cNvSpPr>
          <a:spLocks noChangeShapeType="1"/>
        </xdr:cNvSpPr>
      </xdr:nvSpPr>
      <xdr:spPr bwMode="auto">
        <a:xfrm flipV="1">
          <a:off x="38100" y="74295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58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60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6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46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6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6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6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6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6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6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7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7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7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7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79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8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85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48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48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4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49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491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49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49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9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498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49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50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0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0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0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0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1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1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1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1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1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1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1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2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52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52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2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2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29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3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3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3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3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4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44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45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4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4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48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4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5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5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5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5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5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55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6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56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56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6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56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566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567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6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6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7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7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57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7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57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7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57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7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8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8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8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8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8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8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8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59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92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9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59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59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59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59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59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0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0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1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11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12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1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61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615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1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1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1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62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2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624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2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62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2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2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2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2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3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3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3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3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3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40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4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4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4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4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4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4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4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5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596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5965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5965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59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59660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66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663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6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6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67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7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67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7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7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7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8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68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8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69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69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02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03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0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0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59706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0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0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1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1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2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2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2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2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2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3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3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7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4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4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747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48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49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75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54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55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7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57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59758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5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760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63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59764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6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7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76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6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77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7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7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7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7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7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7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7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7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7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8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8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8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8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78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8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79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79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9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79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9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79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79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79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0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0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0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0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0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0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0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0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0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1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1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1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1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1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2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2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2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2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2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27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2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2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3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3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4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3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37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8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5983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5984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4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4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84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4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4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8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5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5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5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5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5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6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86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6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6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8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8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6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7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7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7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7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7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5987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7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8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8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88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8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88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8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8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89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9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89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89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5989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89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90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599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0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0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0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0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1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1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1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91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5991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1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1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1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22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23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2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2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2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2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3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5993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4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5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7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59938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3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94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4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4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4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4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4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4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5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5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5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5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59958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6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5996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5996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6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6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7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7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5997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7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7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8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8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8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8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9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5999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5999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5999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5999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599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9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5999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5999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5999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0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00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0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00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00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0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1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1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01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1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1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1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1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1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01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21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2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2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2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2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3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3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3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3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3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6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3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3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3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4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41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42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4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04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4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4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4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4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04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5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05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5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5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5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5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5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5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6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6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6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6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6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7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07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07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7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07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7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7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8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8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8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8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9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9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09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0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09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09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9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09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09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09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0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10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0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0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10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0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1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1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1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1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11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1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18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19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2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21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12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124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2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12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2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0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1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13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13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13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3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3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3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14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4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4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4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5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5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5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5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15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5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15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5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15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6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6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6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6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6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17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7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7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7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7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7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7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7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7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79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0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82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83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4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86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8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18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8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19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191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9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1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9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1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197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8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19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200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01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202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20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020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05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06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0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0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0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1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1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1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1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1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1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2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2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2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2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2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2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2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2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3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3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3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3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4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4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24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4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4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4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4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4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4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4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5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5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5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5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5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5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6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6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26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6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6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26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6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26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6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69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0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7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273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4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27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27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7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27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27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8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8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86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87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28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8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29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29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9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29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29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298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299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30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30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30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3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4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5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6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7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8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09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38100</xdr:colOff>
      <xdr:row>10</xdr:row>
      <xdr:rowOff>0</xdr:rowOff>
    </xdr:from>
    <xdr:to>
      <xdr:col>0</xdr:col>
      <xdr:colOff>38100</xdr:colOff>
      <xdr:row>10</xdr:row>
      <xdr:rowOff>0</xdr:rowOff>
    </xdr:to>
    <xdr:sp macro="" textlink="">
      <xdr:nvSpPr>
        <xdr:cNvPr id="160310" name="Line 12"/>
        <xdr:cNvSpPr>
          <a:spLocks noChangeShapeType="1"/>
        </xdr:cNvSpPr>
      </xdr:nvSpPr>
      <xdr:spPr bwMode="auto">
        <a:xfrm flipV="1">
          <a:off x="381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31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1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1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19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2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32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2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2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31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3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3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3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3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3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3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4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46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47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4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34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5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5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35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5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35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6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6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6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6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6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6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6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7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7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7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38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8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38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8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38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38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3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39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39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39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39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0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0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0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0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0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0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0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0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4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11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2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1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41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41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41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1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42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2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42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2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2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2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2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2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3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3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43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3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3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3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4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4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4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4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4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5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5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5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5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5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6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6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6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466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467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6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46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7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4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7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7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7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478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7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48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8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4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8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8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8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4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49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49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49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499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0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50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50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50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50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051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51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51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51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1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5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1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1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2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2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2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2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3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3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3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3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4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5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5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5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55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6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56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56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7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7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7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57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58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5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9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59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599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1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60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0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06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07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08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0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610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61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15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0616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1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18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19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62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2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62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2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2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2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2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2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2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62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3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3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3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3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3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4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4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4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4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4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4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64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4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5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5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65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5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6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6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6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6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6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67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8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6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71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2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4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7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7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7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67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79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8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8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68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8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8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68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9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069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069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9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69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69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69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69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9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69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0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0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0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1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1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1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1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1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1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1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1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1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2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2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2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2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2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29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730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3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3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3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3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3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3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3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3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4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4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4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47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48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4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75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5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5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75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5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5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5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5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6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76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6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76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76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65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0766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6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6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6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7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74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75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7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7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7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8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83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0784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6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7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8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89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0790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79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79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9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79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9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79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79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799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0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0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4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0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07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08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0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1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1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1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1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1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81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1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2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2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2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2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2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2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2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2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2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3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39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0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4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4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4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4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4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85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5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85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085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86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6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86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6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6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6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6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86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6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7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87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7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87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7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7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7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87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1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8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88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88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87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8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8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89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9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89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9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89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89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89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89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89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89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9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0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0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0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0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90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0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0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91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1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1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1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1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91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1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2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2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92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092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092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925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0926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2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2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3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3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3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4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4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4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4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4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4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4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5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5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5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096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6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096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963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6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6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6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6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0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1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097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73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0974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097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7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79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0980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8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2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3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098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098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09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98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9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099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099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099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099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099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0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0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0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0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06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0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0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0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1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3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1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1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1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21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22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2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2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2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2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2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2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2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0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31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2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3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35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6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37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38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3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4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4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4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4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44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45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4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4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4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49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0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1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52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53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4" name="Line 11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05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056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57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058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5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6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6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6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6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6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6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6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7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75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76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7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07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7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8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08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08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8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8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8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09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93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094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09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09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09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09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10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2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3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4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06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07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8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0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1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11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12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1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11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1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11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11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1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11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2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2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12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12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12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29" name="Line 6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30" name="Line 7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3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3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13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3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38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39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4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4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14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1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47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148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0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1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5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3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4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5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5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59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6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61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62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16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6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6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7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6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6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7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7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75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7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7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7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8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8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8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185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186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8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188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8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19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9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9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193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194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19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19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19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9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19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0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0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0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0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0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0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1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1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1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1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1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15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1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17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18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1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2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2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2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2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2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2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27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8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2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31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2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3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35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36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3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3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3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4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4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2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5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6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4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249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50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25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25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53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254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256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57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5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59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6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261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62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6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6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265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6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267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6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69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0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7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3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7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75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7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77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7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27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8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81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8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8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8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85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28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8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8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8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9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9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9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293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29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29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29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97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298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29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300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0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0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0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0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305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06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0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0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309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10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31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1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1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4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5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1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17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1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1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1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23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2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5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2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28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29" name="Line 13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3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2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3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34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35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3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337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3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28</xdr:row>
      <xdr:rowOff>0</xdr:rowOff>
    </xdr:from>
    <xdr:to>
      <xdr:col>3</xdr:col>
      <xdr:colOff>38100</xdr:colOff>
      <xdr:row>28</xdr:row>
      <xdr:rowOff>0</xdr:rowOff>
    </xdr:to>
    <xdr:sp macro="" textlink="">
      <xdr:nvSpPr>
        <xdr:cNvPr id="161339" name="Line 5"/>
        <xdr:cNvSpPr>
          <a:spLocks noChangeShapeType="1"/>
        </xdr:cNvSpPr>
      </xdr:nvSpPr>
      <xdr:spPr bwMode="auto">
        <a:xfrm flipV="1">
          <a:off x="3162300" y="533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340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341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342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4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4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4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4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48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49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5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5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5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5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5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5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5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6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6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6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6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6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67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6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69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7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7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7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73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374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375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7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37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7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7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8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81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82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38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8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38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86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8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88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8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90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9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39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39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96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397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39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400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4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402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403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404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405" name="Line 13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35</xdr:row>
      <xdr:rowOff>0</xdr:rowOff>
    </xdr:from>
    <xdr:to>
      <xdr:col>3</xdr:col>
      <xdr:colOff>38100</xdr:colOff>
      <xdr:row>35</xdr:row>
      <xdr:rowOff>0</xdr:rowOff>
    </xdr:to>
    <xdr:sp macro="" textlink="">
      <xdr:nvSpPr>
        <xdr:cNvPr id="161406" name="Line 5"/>
        <xdr:cNvSpPr>
          <a:spLocks noChangeShapeType="1"/>
        </xdr:cNvSpPr>
      </xdr:nvSpPr>
      <xdr:spPr bwMode="auto">
        <a:xfrm flipV="1">
          <a:off x="3162300" y="590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0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0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09" name="Line 11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0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1" name="Line 5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2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413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15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16" name="Line 6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17" name="Line 7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18" name="Line 11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19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420" name="Line 5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422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3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25" name="Line 6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5</xdr:row>
      <xdr:rowOff>0</xdr:rowOff>
    </xdr:from>
    <xdr:to>
      <xdr:col>3</xdr:col>
      <xdr:colOff>38100</xdr:colOff>
      <xdr:row>5</xdr:row>
      <xdr:rowOff>0</xdr:rowOff>
    </xdr:to>
    <xdr:sp macro="" textlink="">
      <xdr:nvSpPr>
        <xdr:cNvPr id="161426" name="Line 7"/>
        <xdr:cNvSpPr>
          <a:spLocks noChangeShapeType="1"/>
        </xdr:cNvSpPr>
      </xdr:nvSpPr>
      <xdr:spPr bwMode="auto">
        <a:xfrm flipV="1">
          <a:off x="3162300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2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28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29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430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31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432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43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3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3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3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3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43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4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4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4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4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4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5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5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452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5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54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455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5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45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58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5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6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6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6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6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6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46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6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7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7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7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7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7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7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77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8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79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81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2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3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4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85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486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8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488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89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90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491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49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5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6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49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49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499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500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501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502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03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04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0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06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0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0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09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0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3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1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8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19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2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21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22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2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2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2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2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27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2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31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3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37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38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39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540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4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4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4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4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45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4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4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4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4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5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5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57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58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5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560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61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6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563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6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56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6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6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6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7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571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72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573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574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75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576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57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7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79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81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3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84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85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586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8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588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8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59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1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93" name="Line 6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8</xdr:row>
      <xdr:rowOff>0</xdr:rowOff>
    </xdr:from>
    <xdr:to>
      <xdr:col>3</xdr:col>
      <xdr:colOff>38100</xdr:colOff>
      <xdr:row>8</xdr:row>
      <xdr:rowOff>0</xdr:rowOff>
    </xdr:to>
    <xdr:sp macro="" textlink="">
      <xdr:nvSpPr>
        <xdr:cNvPr id="161594" name="Line 7"/>
        <xdr:cNvSpPr>
          <a:spLocks noChangeShapeType="1"/>
        </xdr:cNvSpPr>
      </xdr:nvSpPr>
      <xdr:spPr bwMode="auto">
        <a:xfrm flipV="1">
          <a:off x="31623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6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7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59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599" name="Line 6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11</xdr:row>
      <xdr:rowOff>0</xdr:rowOff>
    </xdr:from>
    <xdr:to>
      <xdr:col>3</xdr:col>
      <xdr:colOff>38100</xdr:colOff>
      <xdr:row>11</xdr:row>
      <xdr:rowOff>0</xdr:rowOff>
    </xdr:to>
    <xdr:sp macro="" textlink="">
      <xdr:nvSpPr>
        <xdr:cNvPr id="161600" name="Line 7"/>
        <xdr:cNvSpPr>
          <a:spLocks noChangeShapeType="1"/>
        </xdr:cNvSpPr>
      </xdr:nvSpPr>
      <xdr:spPr bwMode="auto">
        <a:xfrm flipV="1">
          <a:off x="3162300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02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0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04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05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06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07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08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09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1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1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4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1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17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18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20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2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22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23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24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2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6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27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30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3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3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3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3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3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63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3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4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4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4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5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6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47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4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49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0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1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5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5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5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5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5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5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5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66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2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3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4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5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6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667" name="Line 11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8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669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67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7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67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7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67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7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76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77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78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679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80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681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8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83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5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8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87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8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89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0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1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92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693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4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5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696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697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698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699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00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01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0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03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04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0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06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0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08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09" name="Line 11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10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11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1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13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1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15" name="Line 13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7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1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19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21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2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23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2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25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26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7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28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2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30" name="Line 13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3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32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29</xdr:row>
      <xdr:rowOff>0</xdr:rowOff>
    </xdr:from>
    <xdr:to>
      <xdr:col>3</xdr:col>
      <xdr:colOff>38100</xdr:colOff>
      <xdr:row>29</xdr:row>
      <xdr:rowOff>0</xdr:rowOff>
    </xdr:to>
    <xdr:sp macro="" textlink="">
      <xdr:nvSpPr>
        <xdr:cNvPr id="161733" name="Line 5"/>
        <xdr:cNvSpPr>
          <a:spLocks noChangeShapeType="1"/>
        </xdr:cNvSpPr>
      </xdr:nvSpPr>
      <xdr:spPr bwMode="auto">
        <a:xfrm flipV="1">
          <a:off x="3162300" y="552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33</xdr:row>
      <xdr:rowOff>0</xdr:rowOff>
    </xdr:from>
    <xdr:to>
      <xdr:col>3</xdr:col>
      <xdr:colOff>38100</xdr:colOff>
      <xdr:row>33</xdr:row>
      <xdr:rowOff>0</xdr:rowOff>
    </xdr:to>
    <xdr:sp macro="" textlink="">
      <xdr:nvSpPr>
        <xdr:cNvPr id="161734" name="Line 5"/>
        <xdr:cNvSpPr>
          <a:spLocks noChangeShapeType="1"/>
        </xdr:cNvSpPr>
      </xdr:nvSpPr>
      <xdr:spPr bwMode="auto">
        <a:xfrm flipV="1">
          <a:off x="3162300" y="571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35" name="Line 6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7</xdr:row>
      <xdr:rowOff>0</xdr:rowOff>
    </xdr:from>
    <xdr:to>
      <xdr:col>3</xdr:col>
      <xdr:colOff>38100</xdr:colOff>
      <xdr:row>7</xdr:row>
      <xdr:rowOff>0</xdr:rowOff>
    </xdr:to>
    <xdr:sp macro="" textlink="">
      <xdr:nvSpPr>
        <xdr:cNvPr id="161736" name="Line 7"/>
        <xdr:cNvSpPr>
          <a:spLocks noChangeShapeType="1"/>
        </xdr:cNvSpPr>
      </xdr:nvSpPr>
      <xdr:spPr bwMode="auto">
        <a:xfrm flipV="1">
          <a:off x="3162300" y="133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3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3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4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4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4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4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4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4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5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5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5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5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57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5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75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76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66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76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77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7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77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773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74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75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6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77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79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0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1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782" name="Line 11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83" name="Line 11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14</xdr:row>
      <xdr:rowOff>0</xdr:rowOff>
    </xdr:from>
    <xdr:to>
      <xdr:col>3</xdr:col>
      <xdr:colOff>38100</xdr:colOff>
      <xdr:row>14</xdr:row>
      <xdr:rowOff>0</xdr:rowOff>
    </xdr:to>
    <xdr:sp macro="" textlink="">
      <xdr:nvSpPr>
        <xdr:cNvPr id="161784" name="Line 5"/>
        <xdr:cNvSpPr>
          <a:spLocks noChangeShapeType="1"/>
        </xdr:cNvSpPr>
      </xdr:nvSpPr>
      <xdr:spPr bwMode="auto">
        <a:xfrm flipV="1">
          <a:off x="31623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5" name="Line 5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15</xdr:row>
      <xdr:rowOff>0</xdr:rowOff>
    </xdr:from>
    <xdr:to>
      <xdr:col>3</xdr:col>
      <xdr:colOff>38100</xdr:colOff>
      <xdr:row>15</xdr:row>
      <xdr:rowOff>0</xdr:rowOff>
    </xdr:to>
    <xdr:sp macro="" textlink="">
      <xdr:nvSpPr>
        <xdr:cNvPr id="161786" name="Line 5"/>
        <xdr:cNvSpPr>
          <a:spLocks noChangeShapeType="1"/>
        </xdr:cNvSpPr>
      </xdr:nvSpPr>
      <xdr:spPr bwMode="auto">
        <a:xfrm flipV="1">
          <a:off x="3162300" y="2857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7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88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89" name="Line 6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6</xdr:row>
      <xdr:rowOff>0</xdr:rowOff>
    </xdr:from>
    <xdr:to>
      <xdr:col>3</xdr:col>
      <xdr:colOff>38100</xdr:colOff>
      <xdr:row>6</xdr:row>
      <xdr:rowOff>0</xdr:rowOff>
    </xdr:to>
    <xdr:sp macro="" textlink="">
      <xdr:nvSpPr>
        <xdr:cNvPr id="161790" name="Line 7"/>
        <xdr:cNvSpPr>
          <a:spLocks noChangeShapeType="1"/>
        </xdr:cNvSpPr>
      </xdr:nvSpPr>
      <xdr:spPr bwMode="auto">
        <a:xfrm flipV="1">
          <a:off x="3162300" y="114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9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2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3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794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5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796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79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79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79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0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0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0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0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08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0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1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1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1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1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16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1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18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19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0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21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2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3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26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2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2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31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32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3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3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35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3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3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3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0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41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2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3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44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45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6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47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48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49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50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5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52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53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54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55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5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85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58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59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0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1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62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863" name="Line 11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4" name="Line 11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26</xdr:row>
      <xdr:rowOff>0</xdr:rowOff>
    </xdr:from>
    <xdr:to>
      <xdr:col>3</xdr:col>
      <xdr:colOff>38100</xdr:colOff>
      <xdr:row>26</xdr:row>
      <xdr:rowOff>0</xdr:rowOff>
    </xdr:to>
    <xdr:sp macro="" textlink="">
      <xdr:nvSpPr>
        <xdr:cNvPr id="161865" name="Line 5"/>
        <xdr:cNvSpPr>
          <a:spLocks noChangeShapeType="1"/>
        </xdr:cNvSpPr>
      </xdr:nvSpPr>
      <xdr:spPr bwMode="auto">
        <a:xfrm flipV="1">
          <a:off x="3162300" y="4953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27</xdr:row>
      <xdr:rowOff>0</xdr:rowOff>
    </xdr:from>
    <xdr:to>
      <xdr:col>3</xdr:col>
      <xdr:colOff>38100</xdr:colOff>
      <xdr:row>27</xdr:row>
      <xdr:rowOff>0</xdr:rowOff>
    </xdr:to>
    <xdr:sp macro="" textlink="">
      <xdr:nvSpPr>
        <xdr:cNvPr id="161866" name="Line 5"/>
        <xdr:cNvSpPr>
          <a:spLocks noChangeShapeType="1"/>
        </xdr:cNvSpPr>
      </xdr:nvSpPr>
      <xdr:spPr bwMode="auto">
        <a:xfrm flipV="1">
          <a:off x="3162300" y="5143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67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868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6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70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7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72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73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74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75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6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77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7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0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81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2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3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4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85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886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8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888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8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90" name="Line 11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891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2" name="Line 5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89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4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5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89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898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899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0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1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02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903" name="Line 6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10</xdr:row>
      <xdr:rowOff>0</xdr:rowOff>
    </xdr:from>
    <xdr:to>
      <xdr:col>3</xdr:col>
      <xdr:colOff>38100</xdr:colOff>
      <xdr:row>10</xdr:row>
      <xdr:rowOff>0</xdr:rowOff>
    </xdr:to>
    <xdr:sp macro="" textlink="">
      <xdr:nvSpPr>
        <xdr:cNvPr id="161904" name="Line 7"/>
        <xdr:cNvSpPr>
          <a:spLocks noChangeShapeType="1"/>
        </xdr:cNvSpPr>
      </xdr:nvSpPr>
      <xdr:spPr bwMode="auto">
        <a:xfrm flipV="1">
          <a:off x="3162300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0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906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07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8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09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0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11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2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3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4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5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16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17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8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19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20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21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22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2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20</xdr:row>
      <xdr:rowOff>0</xdr:rowOff>
    </xdr:from>
    <xdr:to>
      <xdr:col>3</xdr:col>
      <xdr:colOff>38100</xdr:colOff>
      <xdr:row>20</xdr:row>
      <xdr:rowOff>0</xdr:rowOff>
    </xdr:to>
    <xdr:sp macro="" textlink="">
      <xdr:nvSpPr>
        <xdr:cNvPr id="161924" name="Line 11"/>
        <xdr:cNvSpPr>
          <a:spLocks noChangeShapeType="1"/>
        </xdr:cNvSpPr>
      </xdr:nvSpPr>
      <xdr:spPr bwMode="auto">
        <a:xfrm flipV="1">
          <a:off x="3162300" y="381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25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26" name="Line 11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21</xdr:row>
      <xdr:rowOff>0</xdr:rowOff>
    </xdr:from>
    <xdr:to>
      <xdr:col>3</xdr:col>
      <xdr:colOff>38100</xdr:colOff>
      <xdr:row>21</xdr:row>
      <xdr:rowOff>0</xdr:rowOff>
    </xdr:to>
    <xdr:sp macro="" textlink="">
      <xdr:nvSpPr>
        <xdr:cNvPr id="161927" name="Line 5"/>
        <xdr:cNvSpPr>
          <a:spLocks noChangeShapeType="1"/>
        </xdr:cNvSpPr>
      </xdr:nvSpPr>
      <xdr:spPr bwMode="auto">
        <a:xfrm flipV="1">
          <a:off x="3162300" y="400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28" name="Line 5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22</xdr:row>
      <xdr:rowOff>0</xdr:rowOff>
    </xdr:from>
    <xdr:to>
      <xdr:col>3</xdr:col>
      <xdr:colOff>38100</xdr:colOff>
      <xdr:row>22</xdr:row>
      <xdr:rowOff>0</xdr:rowOff>
    </xdr:to>
    <xdr:sp macro="" textlink="">
      <xdr:nvSpPr>
        <xdr:cNvPr id="161929" name="Line 5"/>
        <xdr:cNvSpPr>
          <a:spLocks noChangeShapeType="1"/>
        </xdr:cNvSpPr>
      </xdr:nvSpPr>
      <xdr:spPr bwMode="auto">
        <a:xfrm flipV="1">
          <a:off x="3162300" y="4191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0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31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2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3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34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23</xdr:row>
      <xdr:rowOff>0</xdr:rowOff>
    </xdr:from>
    <xdr:to>
      <xdr:col>3</xdr:col>
      <xdr:colOff>38100</xdr:colOff>
      <xdr:row>23</xdr:row>
      <xdr:rowOff>0</xdr:rowOff>
    </xdr:to>
    <xdr:sp macro="" textlink="">
      <xdr:nvSpPr>
        <xdr:cNvPr id="161935" name="Line 11"/>
        <xdr:cNvSpPr>
          <a:spLocks noChangeShapeType="1"/>
        </xdr:cNvSpPr>
      </xdr:nvSpPr>
      <xdr:spPr bwMode="auto">
        <a:xfrm flipV="1">
          <a:off x="3162300" y="4381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6" name="Line 11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24</xdr:row>
      <xdr:rowOff>0</xdr:rowOff>
    </xdr:from>
    <xdr:to>
      <xdr:col>3</xdr:col>
      <xdr:colOff>38100</xdr:colOff>
      <xdr:row>24</xdr:row>
      <xdr:rowOff>0</xdr:rowOff>
    </xdr:to>
    <xdr:sp macro="" textlink="">
      <xdr:nvSpPr>
        <xdr:cNvPr id="161937" name="Line 5"/>
        <xdr:cNvSpPr>
          <a:spLocks noChangeShapeType="1"/>
        </xdr:cNvSpPr>
      </xdr:nvSpPr>
      <xdr:spPr bwMode="auto">
        <a:xfrm flipV="1">
          <a:off x="3162300" y="457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25</xdr:row>
      <xdr:rowOff>0</xdr:rowOff>
    </xdr:from>
    <xdr:to>
      <xdr:col>3</xdr:col>
      <xdr:colOff>38100</xdr:colOff>
      <xdr:row>25</xdr:row>
      <xdr:rowOff>0</xdr:rowOff>
    </xdr:to>
    <xdr:sp macro="" textlink="">
      <xdr:nvSpPr>
        <xdr:cNvPr id="161938" name="Line 5"/>
        <xdr:cNvSpPr>
          <a:spLocks noChangeShapeType="1"/>
        </xdr:cNvSpPr>
      </xdr:nvSpPr>
      <xdr:spPr bwMode="auto">
        <a:xfrm flipV="1">
          <a:off x="3162300" y="476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39" name="Line 6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13</xdr:row>
      <xdr:rowOff>0</xdr:rowOff>
    </xdr:from>
    <xdr:to>
      <xdr:col>3</xdr:col>
      <xdr:colOff>38100</xdr:colOff>
      <xdr:row>13</xdr:row>
      <xdr:rowOff>0</xdr:rowOff>
    </xdr:to>
    <xdr:sp macro="" textlink="">
      <xdr:nvSpPr>
        <xdr:cNvPr id="161940" name="Line 7"/>
        <xdr:cNvSpPr>
          <a:spLocks noChangeShapeType="1"/>
        </xdr:cNvSpPr>
      </xdr:nvSpPr>
      <xdr:spPr bwMode="auto">
        <a:xfrm flipV="1">
          <a:off x="3162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941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42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43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4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945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47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48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49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16</xdr:row>
      <xdr:rowOff>0</xdr:rowOff>
    </xdr:from>
    <xdr:to>
      <xdr:col>3</xdr:col>
      <xdr:colOff>38100</xdr:colOff>
      <xdr:row>16</xdr:row>
      <xdr:rowOff>0</xdr:rowOff>
    </xdr:to>
    <xdr:sp macro="" textlink="">
      <xdr:nvSpPr>
        <xdr:cNvPr id="161950" name="Line 11"/>
        <xdr:cNvSpPr>
          <a:spLocks noChangeShapeType="1"/>
        </xdr:cNvSpPr>
      </xdr:nvSpPr>
      <xdr:spPr bwMode="auto">
        <a:xfrm flipV="1">
          <a:off x="3162300" y="3048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51" name="Line 11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17</xdr:row>
      <xdr:rowOff>0</xdr:rowOff>
    </xdr:from>
    <xdr:to>
      <xdr:col>3</xdr:col>
      <xdr:colOff>38100</xdr:colOff>
      <xdr:row>17</xdr:row>
      <xdr:rowOff>0</xdr:rowOff>
    </xdr:to>
    <xdr:sp macro="" textlink="">
      <xdr:nvSpPr>
        <xdr:cNvPr id="161952" name="Line 5"/>
        <xdr:cNvSpPr>
          <a:spLocks noChangeShapeType="1"/>
        </xdr:cNvSpPr>
      </xdr:nvSpPr>
      <xdr:spPr bwMode="auto">
        <a:xfrm flipV="1">
          <a:off x="3162300" y="323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3" name="Line 5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18</xdr:row>
      <xdr:rowOff>0</xdr:rowOff>
    </xdr:from>
    <xdr:to>
      <xdr:col>3</xdr:col>
      <xdr:colOff>38100</xdr:colOff>
      <xdr:row>18</xdr:row>
      <xdr:rowOff>0</xdr:rowOff>
    </xdr:to>
    <xdr:sp macro="" textlink="">
      <xdr:nvSpPr>
        <xdr:cNvPr id="161954" name="Line 5"/>
        <xdr:cNvSpPr>
          <a:spLocks noChangeShapeType="1"/>
        </xdr:cNvSpPr>
      </xdr:nvSpPr>
      <xdr:spPr bwMode="auto">
        <a:xfrm flipV="1">
          <a:off x="3162300" y="342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5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6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57" name="Line 6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9</xdr:row>
      <xdr:rowOff>0</xdr:rowOff>
    </xdr:from>
    <xdr:to>
      <xdr:col>3</xdr:col>
      <xdr:colOff>38100</xdr:colOff>
      <xdr:row>9</xdr:row>
      <xdr:rowOff>0</xdr:rowOff>
    </xdr:to>
    <xdr:sp macro="" textlink="">
      <xdr:nvSpPr>
        <xdr:cNvPr id="161958" name="Line 7"/>
        <xdr:cNvSpPr>
          <a:spLocks noChangeShapeType="1"/>
        </xdr:cNvSpPr>
      </xdr:nvSpPr>
      <xdr:spPr bwMode="auto">
        <a:xfrm flipV="1">
          <a:off x="3162300" y="171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59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0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1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19</xdr:row>
      <xdr:rowOff>0</xdr:rowOff>
    </xdr:from>
    <xdr:to>
      <xdr:col>3</xdr:col>
      <xdr:colOff>38100</xdr:colOff>
      <xdr:row>19</xdr:row>
      <xdr:rowOff>0</xdr:rowOff>
    </xdr:to>
    <xdr:sp macro="" textlink="">
      <xdr:nvSpPr>
        <xdr:cNvPr id="161962" name="Line 11"/>
        <xdr:cNvSpPr>
          <a:spLocks noChangeShapeType="1"/>
        </xdr:cNvSpPr>
      </xdr:nvSpPr>
      <xdr:spPr bwMode="auto">
        <a:xfrm flipV="1">
          <a:off x="3162300" y="3619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3" name="Line 6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12</xdr:row>
      <xdr:rowOff>0</xdr:rowOff>
    </xdr:from>
    <xdr:to>
      <xdr:col>3</xdr:col>
      <xdr:colOff>38100</xdr:colOff>
      <xdr:row>12</xdr:row>
      <xdr:rowOff>0</xdr:rowOff>
    </xdr:to>
    <xdr:sp macro="" textlink="">
      <xdr:nvSpPr>
        <xdr:cNvPr id="161964" name="Line 7"/>
        <xdr:cNvSpPr>
          <a:spLocks noChangeShapeType="1"/>
        </xdr:cNvSpPr>
      </xdr:nvSpPr>
      <xdr:spPr bwMode="auto">
        <a:xfrm flipV="1">
          <a:off x="3162300" y="2286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31"/>
  <sheetViews>
    <sheetView tabSelected="1" view="pageBreakPreview" zoomScale="145" zoomScaleNormal="115" zoomScaleSheetLayoutView="145" workbookViewId="0"/>
  </sheetViews>
  <sheetFormatPr defaultRowHeight="20.100000000000001" customHeight="1" x14ac:dyDescent="0.25"/>
  <cols>
    <col min="1" max="1" width="11.25" style="3" customWidth="1"/>
    <col min="2" max="3" width="12.625" style="3" bestFit="1" customWidth="1"/>
    <col min="4" max="6" width="12.625" style="3" customWidth="1"/>
    <col min="7" max="16384" width="9" style="3"/>
  </cols>
  <sheetData>
    <row r="1" spans="1:6" s="2" customFormat="1" ht="20.45" customHeight="1" x14ac:dyDescent="0.3">
      <c r="A1" s="138" t="s">
        <v>94</v>
      </c>
      <c r="B1" s="1"/>
      <c r="C1" s="1"/>
      <c r="D1" s="1"/>
      <c r="E1" s="1"/>
      <c r="F1" s="1"/>
    </row>
    <row r="2" spans="1:6" s="2" customFormat="1" ht="23.85" customHeight="1" x14ac:dyDescent="0.3">
      <c r="A2" s="319" t="s">
        <v>196</v>
      </c>
      <c r="B2" s="319"/>
      <c r="C2" s="319"/>
      <c r="D2" s="319"/>
      <c r="E2" s="319"/>
      <c r="F2" s="319"/>
    </row>
    <row r="3" spans="1:6" ht="10.15" customHeight="1" x14ac:dyDescent="0.25">
      <c r="A3" s="84"/>
      <c r="B3" s="84"/>
      <c r="C3" s="84"/>
      <c r="D3" s="84"/>
      <c r="E3" s="84"/>
      <c r="F3" s="84"/>
    </row>
    <row r="4" spans="1:6" ht="42.2" customHeight="1" x14ac:dyDescent="0.25">
      <c r="A4" s="321" t="s">
        <v>86</v>
      </c>
      <c r="B4" s="208" t="s">
        <v>90</v>
      </c>
      <c r="C4" s="320" t="s">
        <v>91</v>
      </c>
      <c r="D4" s="320"/>
      <c r="E4" s="320" t="s">
        <v>92</v>
      </c>
      <c r="F4" s="320"/>
    </row>
    <row r="5" spans="1:6" ht="20.100000000000001" customHeight="1" x14ac:dyDescent="0.25">
      <c r="A5" s="322"/>
      <c r="B5" s="209" t="s">
        <v>150</v>
      </c>
      <c r="C5" s="209" t="s">
        <v>150</v>
      </c>
      <c r="D5" s="209" t="s">
        <v>151</v>
      </c>
      <c r="E5" s="209" t="s">
        <v>150</v>
      </c>
      <c r="F5" s="209" t="s">
        <v>151</v>
      </c>
    </row>
    <row r="6" spans="1:6" ht="20.100000000000001" customHeight="1" x14ac:dyDescent="0.25">
      <c r="A6" s="210">
        <v>101</v>
      </c>
      <c r="B6" s="215">
        <v>74357</v>
      </c>
      <c r="C6" s="215">
        <v>61918</v>
      </c>
      <c r="D6" s="216">
        <f t="shared" ref="D6:D14" si="0">C6/B6</f>
        <v>0.83271245477897171</v>
      </c>
      <c r="E6" s="215">
        <v>8724</v>
      </c>
      <c r="F6" s="216">
        <f t="shared" ref="F6:F14" si="1">E6/B6</f>
        <v>0.11732587382492569</v>
      </c>
    </row>
    <row r="7" spans="1:6" ht="20.100000000000001" customHeight="1" x14ac:dyDescent="0.25">
      <c r="A7" s="210">
        <v>102</v>
      </c>
      <c r="B7" s="215">
        <v>74031</v>
      </c>
      <c r="C7" s="215">
        <v>60557</v>
      </c>
      <c r="D7" s="216">
        <f t="shared" si="0"/>
        <v>0.81799516418797535</v>
      </c>
      <c r="E7" s="215">
        <v>8581</v>
      </c>
      <c r="F7" s="216">
        <f t="shared" si="1"/>
        <v>0.11591090218962327</v>
      </c>
    </row>
    <row r="8" spans="1:6" ht="20.100000000000001" customHeight="1" x14ac:dyDescent="0.25">
      <c r="A8" s="210">
        <v>103</v>
      </c>
      <c r="B8" s="217">
        <v>75933</v>
      </c>
      <c r="C8" s="217">
        <v>66257</v>
      </c>
      <c r="D8" s="216">
        <f t="shared" si="0"/>
        <v>0.87257187257187252</v>
      </c>
      <c r="E8" s="217">
        <v>7641</v>
      </c>
      <c r="F8" s="216">
        <f t="shared" si="1"/>
        <v>0.10062818537394809</v>
      </c>
    </row>
    <row r="9" spans="1:6" ht="20.100000000000001" customHeight="1" x14ac:dyDescent="0.25">
      <c r="A9" s="210">
        <v>104</v>
      </c>
      <c r="B9" s="217">
        <v>78523</v>
      </c>
      <c r="C9" s="217">
        <v>62993</v>
      </c>
      <c r="D9" s="216">
        <f t="shared" si="0"/>
        <v>0.80222355233498466</v>
      </c>
      <c r="E9" s="217">
        <v>7692</v>
      </c>
      <c r="F9" s="216">
        <f t="shared" si="1"/>
        <v>9.7958559912382365E-2</v>
      </c>
    </row>
    <row r="10" spans="1:6" ht="20.100000000000001" customHeight="1" x14ac:dyDescent="0.25">
      <c r="A10" s="210">
        <v>105</v>
      </c>
      <c r="B10" s="217">
        <v>79300</v>
      </c>
      <c r="C10" s="217">
        <v>68177</v>
      </c>
      <c r="D10" s="216">
        <f t="shared" si="0"/>
        <v>0.859735182849937</v>
      </c>
      <c r="E10" s="217">
        <v>8956</v>
      </c>
      <c r="F10" s="216">
        <f t="shared" si="1"/>
        <v>0.11293820933165195</v>
      </c>
    </row>
    <row r="11" spans="1:6" ht="20.100000000000001" customHeight="1" x14ac:dyDescent="0.25">
      <c r="A11" s="210">
        <v>106</v>
      </c>
      <c r="B11" s="217">
        <v>83802</v>
      </c>
      <c r="C11" s="217">
        <v>74226</v>
      </c>
      <c r="D11" s="216">
        <f t="shared" si="0"/>
        <v>0.88573065081978952</v>
      </c>
      <c r="E11" s="217">
        <v>8903</v>
      </c>
      <c r="F11" s="216">
        <f t="shared" si="1"/>
        <v>0.10623851459392378</v>
      </c>
    </row>
    <row r="12" spans="1:6" ht="20.100000000000001" customHeight="1" x14ac:dyDescent="0.25">
      <c r="A12" s="210">
        <v>107</v>
      </c>
      <c r="B12" s="217">
        <v>84816</v>
      </c>
      <c r="C12" s="217">
        <v>71809</v>
      </c>
      <c r="D12" s="216">
        <f t="shared" si="0"/>
        <v>0.84664450103754008</v>
      </c>
      <c r="E12" s="217">
        <v>8464</v>
      </c>
      <c r="F12" s="216">
        <f t="shared" si="1"/>
        <v>9.9792491982644782E-2</v>
      </c>
    </row>
    <row r="13" spans="1:6" ht="20.100000000000001" customHeight="1" x14ac:dyDescent="0.25">
      <c r="A13" s="210">
        <v>108</v>
      </c>
      <c r="B13" s="217">
        <v>86794</v>
      </c>
      <c r="C13" s="217">
        <v>70785</v>
      </c>
      <c r="D13" s="216">
        <f t="shared" si="0"/>
        <v>0.81555176625112336</v>
      </c>
      <c r="E13" s="217">
        <v>8187</v>
      </c>
      <c r="F13" s="216">
        <f t="shared" si="1"/>
        <v>9.4326796783187783E-2</v>
      </c>
    </row>
    <row r="14" spans="1:6" ht="20.100000000000001" customHeight="1" x14ac:dyDescent="0.25">
      <c r="A14" s="210">
        <v>109</v>
      </c>
      <c r="B14" s="217">
        <v>94089</v>
      </c>
      <c r="C14" s="217">
        <v>78849</v>
      </c>
      <c r="D14" s="216">
        <f t="shared" si="0"/>
        <v>0.83802569907215507</v>
      </c>
      <c r="E14" s="217">
        <v>9013</v>
      </c>
      <c r="F14" s="216">
        <f t="shared" si="1"/>
        <v>9.57922817757655E-2</v>
      </c>
    </row>
    <row r="15" spans="1:6" ht="20.100000000000001" customHeight="1" x14ac:dyDescent="0.25">
      <c r="A15" s="210">
        <v>110</v>
      </c>
      <c r="B15" s="217">
        <v>95917</v>
      </c>
      <c r="C15" s="217">
        <v>81460</v>
      </c>
      <c r="D15" s="216">
        <v>0.84927593648675415</v>
      </c>
      <c r="E15" s="217">
        <v>8482</v>
      </c>
      <c r="F15" s="216">
        <v>8.8430622308871207E-2</v>
      </c>
    </row>
    <row r="16" spans="1:6" ht="11.65" customHeight="1" x14ac:dyDescent="0.25">
      <c r="A16" s="109"/>
      <c r="B16" s="137"/>
      <c r="C16" s="137"/>
      <c r="D16" s="137"/>
      <c r="E16" s="137"/>
      <c r="F16" s="4"/>
    </row>
    <row r="17" spans="1:7" ht="14.25" customHeight="1" x14ac:dyDescent="0.25">
      <c r="A17" s="107" t="s">
        <v>93</v>
      </c>
      <c r="B17" s="108" t="s">
        <v>35</v>
      </c>
      <c r="C17" s="6"/>
      <c r="D17" s="6"/>
      <c r="E17" s="7"/>
      <c r="F17" s="7"/>
      <c r="G17" s="7"/>
    </row>
    <row r="18" spans="1:7" ht="14.25" customHeight="1" x14ac:dyDescent="0.25">
      <c r="A18" s="106" t="s">
        <v>33</v>
      </c>
      <c r="B18" s="108" t="s">
        <v>147</v>
      </c>
      <c r="C18" s="6"/>
      <c r="D18" s="6"/>
      <c r="E18" s="7"/>
      <c r="F18" s="7"/>
      <c r="G18" s="7"/>
    </row>
    <row r="19" spans="1:7" ht="20.100000000000001" customHeight="1" x14ac:dyDescent="0.25">
      <c r="A19" s="8"/>
      <c r="B19" s="9"/>
      <c r="C19" s="9"/>
      <c r="D19" s="9"/>
      <c r="E19" s="9"/>
    </row>
    <row r="20" spans="1:7" ht="20.100000000000001" customHeight="1" x14ac:dyDescent="0.25">
      <c r="A20" s="8"/>
      <c r="B20" s="9"/>
      <c r="C20" s="9"/>
      <c r="D20" s="9"/>
      <c r="E20" s="9"/>
    </row>
    <row r="21" spans="1:7" ht="20.100000000000001" customHeight="1" x14ac:dyDescent="0.25">
      <c r="A21" s="8"/>
      <c r="B21" s="9"/>
      <c r="C21" s="9"/>
      <c r="D21" s="9"/>
      <c r="E21" s="9"/>
    </row>
    <row r="22" spans="1:7" ht="20.100000000000001" customHeight="1" x14ac:dyDescent="0.25">
      <c r="A22" s="8"/>
      <c r="B22" s="9"/>
      <c r="C22" s="9"/>
      <c r="D22" s="9"/>
      <c r="E22" s="9"/>
    </row>
    <row r="23" spans="1:7" ht="20.100000000000001" customHeight="1" x14ac:dyDescent="0.25">
      <c r="A23" s="8"/>
      <c r="B23" s="9"/>
      <c r="C23" s="9"/>
      <c r="D23" s="9"/>
      <c r="E23" s="9"/>
    </row>
    <row r="24" spans="1:7" ht="20.100000000000001" customHeight="1" x14ac:dyDescent="0.25">
      <c r="A24" s="8"/>
      <c r="B24" s="9"/>
      <c r="C24" s="9"/>
      <c r="D24" s="9"/>
      <c r="E24" s="9"/>
    </row>
    <row r="25" spans="1:7" ht="20.100000000000001" customHeight="1" x14ac:dyDescent="0.25">
      <c r="A25" s="8"/>
      <c r="B25" s="9"/>
      <c r="C25" s="9"/>
      <c r="D25" s="9"/>
      <c r="E25" s="9"/>
    </row>
    <row r="26" spans="1:7" ht="20.100000000000001" customHeight="1" x14ac:dyDescent="0.25">
      <c r="A26" s="8"/>
      <c r="B26" s="10"/>
      <c r="C26" s="10"/>
      <c r="D26" s="10"/>
      <c r="E26" s="10"/>
    </row>
    <row r="27" spans="1:7" ht="20.100000000000001" customHeight="1" x14ac:dyDescent="0.25">
      <c r="A27" s="8"/>
      <c r="B27" s="9"/>
      <c r="C27" s="9"/>
      <c r="D27" s="9"/>
      <c r="E27" s="9"/>
    </row>
    <row r="28" spans="1:7" ht="20.100000000000001" customHeight="1" x14ac:dyDescent="0.25">
      <c r="A28" s="8"/>
      <c r="B28" s="11"/>
      <c r="C28" s="9"/>
      <c r="D28" s="9"/>
      <c r="E28" s="9"/>
    </row>
    <row r="29" spans="1:7" ht="20.100000000000001" customHeight="1" x14ac:dyDescent="0.25">
      <c r="A29" s="85"/>
      <c r="B29" s="11"/>
      <c r="C29" s="11"/>
      <c r="D29" s="11"/>
      <c r="E29" s="11"/>
    </row>
    <row r="30" spans="1:7" ht="20.100000000000001" customHeight="1" x14ac:dyDescent="0.25">
      <c r="A30" s="12"/>
      <c r="B30" s="12"/>
      <c r="C30" s="12"/>
      <c r="D30" s="12"/>
    </row>
    <row r="31" spans="1:7" ht="20.100000000000001" customHeight="1" x14ac:dyDescent="0.25">
      <c r="A31" s="12"/>
      <c r="B31" s="12"/>
      <c r="C31" s="12"/>
      <c r="D31" s="12"/>
    </row>
  </sheetData>
  <mergeCells count="4">
    <mergeCell ref="A2:F2"/>
    <mergeCell ref="C4:D4"/>
    <mergeCell ref="E4:F4"/>
    <mergeCell ref="A4:A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scale="110" orientation="portrait" r:id="rId1"/>
  <headerFooter scaleWithDoc="0"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view="pageBreakPreview" zoomScale="115" zoomScaleNormal="80" zoomScaleSheetLayoutView="115" workbookViewId="0">
      <selection activeCell="B5" sqref="B5:E14"/>
    </sheetView>
  </sheetViews>
  <sheetFormatPr defaultColWidth="12.625" defaultRowHeight="25.15" customHeight="1" x14ac:dyDescent="0.25"/>
  <cols>
    <col min="1" max="1" width="14.375" style="3" customWidth="1"/>
    <col min="2" max="5" width="14.625" style="3" customWidth="1"/>
    <col min="6" max="16384" width="12.625" style="3"/>
  </cols>
  <sheetData>
    <row r="1" spans="1:5" ht="25.15" customHeight="1" x14ac:dyDescent="0.3">
      <c r="A1" s="80" t="s">
        <v>23</v>
      </c>
      <c r="B1" s="81"/>
      <c r="C1" s="81"/>
      <c r="D1" s="81"/>
      <c r="E1" s="81"/>
    </row>
    <row r="2" spans="1:5" ht="10.15" customHeight="1" x14ac:dyDescent="0.25"/>
    <row r="3" spans="1:5" ht="25.15" customHeight="1" x14ac:dyDescent="0.25">
      <c r="A3" s="364" t="s">
        <v>24</v>
      </c>
      <c r="B3" s="366" t="s">
        <v>16</v>
      </c>
      <c r="C3" s="366"/>
      <c r="D3" s="367" t="s">
        <v>17</v>
      </c>
      <c r="E3" s="368"/>
    </row>
    <row r="4" spans="1:5" ht="25.15" customHeight="1" x14ac:dyDescent="0.25">
      <c r="A4" s="365"/>
      <c r="B4" s="261" t="s">
        <v>25</v>
      </c>
      <c r="C4" s="261" t="s">
        <v>18</v>
      </c>
      <c r="D4" s="260" t="s">
        <v>19</v>
      </c>
      <c r="E4" s="82" t="s">
        <v>26</v>
      </c>
    </row>
    <row r="5" spans="1:5" ht="25.15" customHeight="1" x14ac:dyDescent="0.25">
      <c r="A5" s="83">
        <v>101</v>
      </c>
      <c r="B5" s="262">
        <v>37</v>
      </c>
      <c r="C5" s="263">
        <v>42</v>
      </c>
      <c r="D5" s="103">
        <v>71</v>
      </c>
      <c r="E5" s="103">
        <v>39</v>
      </c>
    </row>
    <row r="6" spans="1:5" ht="25.15" customHeight="1" x14ac:dyDescent="0.25">
      <c r="A6" s="83">
        <v>102</v>
      </c>
      <c r="B6" s="262">
        <v>41</v>
      </c>
      <c r="C6" s="263">
        <v>30</v>
      </c>
      <c r="D6" s="103">
        <v>64</v>
      </c>
      <c r="E6" s="103">
        <v>54</v>
      </c>
    </row>
    <row r="7" spans="1:5" ht="25.15" customHeight="1" x14ac:dyDescent="0.25">
      <c r="A7" s="83">
        <v>103</v>
      </c>
      <c r="B7" s="264">
        <v>31</v>
      </c>
      <c r="C7" s="265">
        <v>37</v>
      </c>
      <c r="D7" s="102">
        <v>72</v>
      </c>
      <c r="E7" s="102">
        <v>48</v>
      </c>
    </row>
    <row r="8" spans="1:5" ht="25.15" customHeight="1" x14ac:dyDescent="0.25">
      <c r="A8" s="83">
        <v>104</v>
      </c>
      <c r="B8" s="264">
        <v>43</v>
      </c>
      <c r="C8" s="265">
        <v>31</v>
      </c>
      <c r="D8" s="102">
        <v>58</v>
      </c>
      <c r="E8" s="102">
        <v>56</v>
      </c>
    </row>
    <row r="9" spans="1:5" ht="25.15" customHeight="1" x14ac:dyDescent="0.25">
      <c r="A9" s="83">
        <v>105</v>
      </c>
      <c r="B9" s="264">
        <v>27</v>
      </c>
      <c r="C9" s="265">
        <v>26</v>
      </c>
      <c r="D9" s="102">
        <v>47</v>
      </c>
      <c r="E9" s="102">
        <v>52</v>
      </c>
    </row>
    <row r="10" spans="1:5" ht="25.15" customHeight="1" x14ac:dyDescent="0.25">
      <c r="A10" s="83">
        <v>106</v>
      </c>
      <c r="B10" s="264">
        <v>41</v>
      </c>
      <c r="C10" s="265">
        <v>30</v>
      </c>
      <c r="D10" s="102">
        <v>61</v>
      </c>
      <c r="E10" s="102">
        <v>36</v>
      </c>
    </row>
    <row r="11" spans="1:5" ht="25.15" customHeight="1" x14ac:dyDescent="0.25">
      <c r="A11" s="83">
        <v>107</v>
      </c>
      <c r="B11" s="264">
        <v>46</v>
      </c>
      <c r="C11" s="265">
        <v>29</v>
      </c>
      <c r="D11" s="102">
        <v>49</v>
      </c>
      <c r="E11" s="102">
        <v>39</v>
      </c>
    </row>
    <row r="12" spans="1:5" ht="25.15" customHeight="1" x14ac:dyDescent="0.25">
      <c r="A12" s="83">
        <v>108</v>
      </c>
      <c r="B12" s="262">
        <v>40</v>
      </c>
      <c r="C12" s="263">
        <v>44</v>
      </c>
      <c r="D12" s="103">
        <v>53</v>
      </c>
      <c r="E12" s="103">
        <v>37</v>
      </c>
    </row>
    <row r="13" spans="1:5" ht="25.15" customHeight="1" x14ac:dyDescent="0.25">
      <c r="A13" s="83">
        <v>109</v>
      </c>
      <c r="B13" s="262">
        <v>47</v>
      </c>
      <c r="C13" s="263">
        <v>34</v>
      </c>
      <c r="D13" s="103">
        <v>46</v>
      </c>
      <c r="E13" s="103">
        <v>39</v>
      </c>
    </row>
    <row r="14" spans="1:5" ht="25.15" customHeight="1" x14ac:dyDescent="0.25">
      <c r="A14" s="129">
        <v>110</v>
      </c>
      <c r="B14" s="312">
        <v>41</v>
      </c>
      <c r="C14" s="313">
        <v>29</v>
      </c>
      <c r="D14" s="314">
        <v>48</v>
      </c>
      <c r="E14" s="314">
        <v>48</v>
      </c>
    </row>
  </sheetData>
  <mergeCells count="3">
    <mergeCell ref="A3:A4"/>
    <mergeCell ref="B3:C3"/>
    <mergeCell ref="D3:E3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D3" sqref="D3:D9"/>
    </sheetView>
  </sheetViews>
  <sheetFormatPr defaultRowHeight="16.5" x14ac:dyDescent="0.25"/>
  <cols>
    <col min="1" max="1" width="27.5" bestFit="1" customWidth="1"/>
  </cols>
  <sheetData>
    <row r="1" spans="1:4" x14ac:dyDescent="0.25">
      <c r="A1" s="140" t="s">
        <v>107</v>
      </c>
      <c r="B1" s="141"/>
      <c r="C1" s="142"/>
      <c r="D1" s="143"/>
    </row>
    <row r="2" spans="1:4" x14ac:dyDescent="0.25">
      <c r="A2" s="144" t="s">
        <v>99</v>
      </c>
      <c r="B2" s="145">
        <v>108</v>
      </c>
      <c r="C2" s="145">
        <v>109</v>
      </c>
      <c r="D2" s="145">
        <v>110</v>
      </c>
    </row>
    <row r="3" spans="1:4" x14ac:dyDescent="0.25">
      <c r="A3" s="144" t="s">
        <v>100</v>
      </c>
      <c r="B3" s="214">
        <v>103</v>
      </c>
      <c r="C3" s="214">
        <v>78</v>
      </c>
      <c r="D3" s="273">
        <v>106</v>
      </c>
    </row>
    <row r="4" spans="1:4" x14ac:dyDescent="0.25">
      <c r="A4" s="144" t="s">
        <v>101</v>
      </c>
      <c r="B4" s="214">
        <v>2</v>
      </c>
      <c r="C4" s="214">
        <v>4</v>
      </c>
      <c r="D4" s="273">
        <v>8</v>
      </c>
    </row>
    <row r="5" spans="1:4" x14ac:dyDescent="0.25">
      <c r="A5" s="144" t="s">
        <v>102</v>
      </c>
      <c r="B5" s="214">
        <v>4</v>
      </c>
      <c r="C5" s="214">
        <v>9</v>
      </c>
      <c r="D5" s="273">
        <v>10</v>
      </c>
    </row>
    <row r="6" spans="1:4" x14ac:dyDescent="0.25">
      <c r="A6" s="144" t="s">
        <v>103</v>
      </c>
      <c r="B6" s="214">
        <v>0</v>
      </c>
      <c r="C6" s="214">
        <v>0</v>
      </c>
      <c r="D6" s="273">
        <v>0</v>
      </c>
    </row>
    <row r="7" spans="1:4" x14ac:dyDescent="0.25">
      <c r="A7" s="144" t="s">
        <v>104</v>
      </c>
      <c r="B7" s="214">
        <v>1</v>
      </c>
      <c r="C7" s="214">
        <v>3</v>
      </c>
      <c r="D7" s="273">
        <v>8</v>
      </c>
    </row>
    <row r="8" spans="1:4" x14ac:dyDescent="0.25">
      <c r="A8" s="144" t="s">
        <v>105</v>
      </c>
      <c r="B8" s="214">
        <v>18</v>
      </c>
      <c r="C8" s="214">
        <v>15</v>
      </c>
      <c r="D8" s="273">
        <v>8</v>
      </c>
    </row>
    <row r="9" spans="1:4" x14ac:dyDescent="0.25">
      <c r="A9" s="147" t="s">
        <v>106</v>
      </c>
      <c r="B9" s="148">
        <f>SUM(B3:B8)</f>
        <v>128</v>
      </c>
      <c r="C9" s="148">
        <f>SUM(C3:C8)</f>
        <v>109</v>
      </c>
      <c r="D9" s="315">
        <f>SUM(D3:D8)</f>
        <v>140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99"/>
  <sheetViews>
    <sheetView topLeftCell="A82" workbookViewId="0">
      <selection activeCell="F94" sqref="F94"/>
    </sheetView>
  </sheetViews>
  <sheetFormatPr defaultRowHeight="16.5" x14ac:dyDescent="0.25"/>
  <cols>
    <col min="1" max="1" width="20.375" customWidth="1"/>
    <col min="2" max="2" width="9" bestFit="1" customWidth="1"/>
    <col min="3" max="5" width="10.125" bestFit="1" customWidth="1"/>
    <col min="6" max="6" width="14.625" bestFit="1" customWidth="1"/>
  </cols>
  <sheetData>
    <row r="1" spans="1:6" x14ac:dyDescent="0.25">
      <c r="A1" s="149"/>
      <c r="B1" s="149"/>
      <c r="C1" s="149"/>
      <c r="D1" s="149"/>
      <c r="E1" s="149"/>
      <c r="F1" s="150"/>
    </row>
    <row r="2" spans="1:6" x14ac:dyDescent="0.25">
      <c r="A2" s="151" t="s">
        <v>108</v>
      </c>
      <c r="B2" s="149"/>
      <c r="C2" s="149"/>
      <c r="D2" s="149"/>
      <c r="E2" s="149"/>
      <c r="F2" s="150"/>
    </row>
    <row r="3" spans="1:6" x14ac:dyDescent="0.25">
      <c r="A3" s="149"/>
      <c r="B3" s="149"/>
      <c r="C3" s="149"/>
      <c r="D3" s="149"/>
      <c r="E3" s="149"/>
      <c r="F3" s="150"/>
    </row>
    <row r="4" spans="1:6" x14ac:dyDescent="0.25">
      <c r="A4" s="151" t="s">
        <v>109</v>
      </c>
      <c r="B4" s="149"/>
      <c r="C4" s="149"/>
      <c r="D4" s="149"/>
      <c r="E4" s="149"/>
      <c r="F4" s="150"/>
    </row>
    <row r="5" spans="1:6" x14ac:dyDescent="0.25">
      <c r="A5" s="149"/>
      <c r="B5" s="149"/>
      <c r="C5" s="149"/>
      <c r="D5" s="149"/>
      <c r="E5" s="149"/>
      <c r="F5" s="150"/>
    </row>
    <row r="6" spans="1:6" x14ac:dyDescent="0.25">
      <c r="A6" s="149"/>
      <c r="B6" s="149"/>
      <c r="C6" s="149"/>
      <c r="D6" s="149"/>
      <c r="E6" s="149"/>
      <c r="F6" s="150"/>
    </row>
    <row r="7" spans="1:6" x14ac:dyDescent="0.25">
      <c r="A7" s="152" t="s">
        <v>110</v>
      </c>
      <c r="B7" s="149"/>
      <c r="C7" s="149"/>
      <c r="D7" s="149"/>
      <c r="E7" s="149"/>
      <c r="F7" s="153" t="s">
        <v>111</v>
      </c>
    </row>
    <row r="8" spans="1:6" x14ac:dyDescent="0.25">
      <c r="A8" s="146"/>
      <c r="B8" s="155">
        <v>106</v>
      </c>
      <c r="C8" s="155">
        <v>107</v>
      </c>
      <c r="D8" s="155">
        <v>108</v>
      </c>
      <c r="E8" s="155">
        <v>109</v>
      </c>
      <c r="F8" s="155">
        <v>110</v>
      </c>
    </row>
    <row r="9" spans="1:6" x14ac:dyDescent="0.25">
      <c r="A9" s="156" t="s">
        <v>112</v>
      </c>
      <c r="B9" s="157">
        <v>83802</v>
      </c>
      <c r="C9" s="157">
        <v>84816</v>
      </c>
      <c r="D9" s="157">
        <v>86794</v>
      </c>
      <c r="E9" s="157">
        <v>94089</v>
      </c>
      <c r="F9" s="316">
        <v>95917</v>
      </c>
    </row>
    <row r="10" spans="1:6" x14ac:dyDescent="0.25">
      <c r="A10" s="156" t="s">
        <v>113</v>
      </c>
      <c r="B10" s="157">
        <v>87992</v>
      </c>
      <c r="C10" s="157">
        <v>86135</v>
      </c>
      <c r="D10" s="157">
        <v>85128</v>
      </c>
      <c r="E10" s="157">
        <v>94203</v>
      </c>
      <c r="F10" s="316">
        <v>94725</v>
      </c>
    </row>
    <row r="11" spans="1:6" x14ac:dyDescent="0.25">
      <c r="A11" s="156" t="s">
        <v>114</v>
      </c>
      <c r="B11" s="157">
        <v>46385</v>
      </c>
      <c r="C11" s="157">
        <v>45697</v>
      </c>
      <c r="D11" s="157">
        <v>48046</v>
      </c>
      <c r="E11" s="157">
        <v>48750</v>
      </c>
      <c r="F11" s="316">
        <v>50677</v>
      </c>
    </row>
    <row r="12" spans="1:6" x14ac:dyDescent="0.25">
      <c r="A12" s="199" t="s">
        <v>146</v>
      </c>
      <c r="B12" s="158"/>
      <c r="C12" s="158"/>
      <c r="D12" s="158"/>
      <c r="E12" s="158"/>
      <c r="F12" s="159"/>
    </row>
    <row r="13" spans="1:6" x14ac:dyDescent="0.25">
      <c r="A13" s="149"/>
      <c r="B13" s="149"/>
      <c r="C13" s="149"/>
      <c r="D13" s="149"/>
      <c r="E13" s="149"/>
      <c r="F13" s="204">
        <f>F10/E10-1</f>
        <v>5.5412248017578936E-3</v>
      </c>
    </row>
    <row r="14" spans="1:6" x14ac:dyDescent="0.25">
      <c r="A14" s="149"/>
      <c r="B14" s="149"/>
      <c r="C14" s="149"/>
      <c r="D14" s="149"/>
      <c r="E14" s="149"/>
      <c r="F14" s="150"/>
    </row>
    <row r="15" spans="1:6" x14ac:dyDescent="0.25">
      <c r="A15" s="152" t="s">
        <v>115</v>
      </c>
      <c r="B15" s="149"/>
      <c r="C15" s="149"/>
      <c r="D15" s="149"/>
      <c r="E15" s="149"/>
      <c r="F15" s="153" t="s">
        <v>116</v>
      </c>
    </row>
    <row r="16" spans="1:6" x14ac:dyDescent="0.25">
      <c r="A16" s="144"/>
      <c r="B16" s="160">
        <v>106</v>
      </c>
      <c r="C16" s="155">
        <v>107</v>
      </c>
      <c r="D16" s="155">
        <v>108</v>
      </c>
      <c r="E16" s="155">
        <v>109</v>
      </c>
      <c r="F16" s="155">
        <v>110</v>
      </c>
    </row>
    <row r="17" spans="1:6" x14ac:dyDescent="0.25">
      <c r="A17" s="202" t="s">
        <v>112</v>
      </c>
      <c r="B17" s="203">
        <v>108758</v>
      </c>
      <c r="C17" s="203">
        <v>110074</v>
      </c>
      <c r="D17" s="203">
        <v>111681</v>
      </c>
      <c r="E17" s="203">
        <v>119659</v>
      </c>
      <c r="F17" s="316">
        <v>123217</v>
      </c>
    </row>
    <row r="18" spans="1:6" x14ac:dyDescent="0.25">
      <c r="A18" s="161" t="s">
        <v>113</v>
      </c>
      <c r="B18" s="157">
        <v>114213</v>
      </c>
      <c r="C18" s="157">
        <v>112766</v>
      </c>
      <c r="D18" s="157">
        <v>111577</v>
      </c>
      <c r="E18" s="157">
        <v>119858</v>
      </c>
      <c r="F18" s="316">
        <v>120177</v>
      </c>
    </row>
    <row r="19" spans="1:6" x14ac:dyDescent="0.25">
      <c r="A19" s="161" t="s">
        <v>114</v>
      </c>
      <c r="B19" s="157">
        <v>66331</v>
      </c>
      <c r="C19" s="157">
        <v>65008</v>
      </c>
      <c r="D19" s="157">
        <v>66408</v>
      </c>
      <c r="E19" s="157">
        <v>67600</v>
      </c>
      <c r="F19" s="316">
        <v>71918</v>
      </c>
    </row>
    <row r="20" spans="1:6" x14ac:dyDescent="0.25">
      <c r="A20" s="163" t="s">
        <v>117</v>
      </c>
      <c r="B20" s="149"/>
      <c r="C20" s="149"/>
      <c r="D20" s="149"/>
      <c r="E20" s="149"/>
      <c r="F20" s="159"/>
    </row>
    <row r="21" spans="1:6" x14ac:dyDescent="0.25">
      <c r="A21" s="163" t="s">
        <v>118</v>
      </c>
      <c r="B21" s="149"/>
      <c r="C21" s="149"/>
      <c r="D21" s="149"/>
      <c r="E21" s="149"/>
      <c r="F21" s="159"/>
    </row>
    <row r="22" spans="1:6" x14ac:dyDescent="0.25">
      <c r="A22" s="149"/>
      <c r="B22" s="149"/>
      <c r="C22" s="149"/>
      <c r="D22" s="149"/>
      <c r="E22" s="149"/>
      <c r="F22" s="205">
        <f>F18/E18-1</f>
        <v>2.661482754592992E-3</v>
      </c>
    </row>
    <row r="23" spans="1:6" x14ac:dyDescent="0.25">
      <c r="A23" s="149"/>
      <c r="B23" s="149"/>
      <c r="C23" s="149"/>
      <c r="D23" s="149"/>
      <c r="E23" s="149"/>
      <c r="F23" s="150"/>
    </row>
    <row r="24" spans="1:6" x14ac:dyDescent="0.25">
      <c r="A24" s="152" t="s">
        <v>119</v>
      </c>
      <c r="B24" s="149"/>
      <c r="C24" s="149"/>
      <c r="D24" s="149"/>
      <c r="E24" s="149"/>
      <c r="F24" s="164" t="s">
        <v>120</v>
      </c>
    </row>
    <row r="25" spans="1:6" x14ac:dyDescent="0.25">
      <c r="A25" s="144"/>
      <c r="B25" s="160">
        <v>106</v>
      </c>
      <c r="C25" s="155">
        <v>107</v>
      </c>
      <c r="D25" s="155">
        <v>108</v>
      </c>
      <c r="E25" s="155">
        <v>109</v>
      </c>
      <c r="F25" s="155">
        <v>110</v>
      </c>
    </row>
    <row r="26" spans="1:6" x14ac:dyDescent="0.25">
      <c r="A26" s="144" t="s">
        <v>121</v>
      </c>
      <c r="B26" s="165">
        <v>5.07</v>
      </c>
      <c r="C26" s="165">
        <v>4.97</v>
      </c>
      <c r="D26" s="213">
        <v>5.16</v>
      </c>
      <c r="E26" s="213">
        <v>4.7</v>
      </c>
      <c r="F26" s="317">
        <v>4.9000000000000004</v>
      </c>
    </row>
    <row r="27" spans="1:6" x14ac:dyDescent="0.25">
      <c r="A27" s="144" t="s">
        <v>122</v>
      </c>
      <c r="B27" s="165">
        <v>7.04</v>
      </c>
      <c r="C27" s="165">
        <v>6.7</v>
      </c>
      <c r="D27" s="165">
        <v>6.68</v>
      </c>
      <c r="E27" s="165">
        <v>6.5</v>
      </c>
      <c r="F27" s="318">
        <v>6.2</v>
      </c>
    </row>
    <row r="28" spans="1:6" x14ac:dyDescent="0.25">
      <c r="A28" s="200" t="s">
        <v>143</v>
      </c>
      <c r="B28" s="149"/>
      <c r="C28" s="149"/>
      <c r="D28" s="149"/>
      <c r="E28" s="166"/>
      <c r="F28" s="159"/>
    </row>
    <row r="29" spans="1:6" x14ac:dyDescent="0.25">
      <c r="A29" s="149"/>
      <c r="B29" s="149"/>
      <c r="C29" s="149"/>
      <c r="D29" s="149"/>
      <c r="E29" s="166"/>
      <c r="F29" s="159"/>
    </row>
    <row r="30" spans="1:6" x14ac:dyDescent="0.25">
      <c r="A30" s="149"/>
      <c r="B30" s="149"/>
      <c r="C30" s="149"/>
      <c r="D30" s="149"/>
      <c r="E30" s="166"/>
      <c r="F30" s="159"/>
    </row>
    <row r="31" spans="1:6" x14ac:dyDescent="0.25">
      <c r="A31" s="149"/>
      <c r="B31" s="149"/>
      <c r="C31" s="149"/>
      <c r="D31" s="149"/>
      <c r="E31" s="166"/>
      <c r="F31" s="159"/>
    </row>
    <row r="32" spans="1:6" x14ac:dyDescent="0.25">
      <c r="A32" s="151" t="s">
        <v>123</v>
      </c>
      <c r="B32" s="149"/>
      <c r="C32" s="143"/>
      <c r="D32" s="143"/>
      <c r="E32" s="167"/>
      <c r="F32" s="168"/>
    </row>
    <row r="33" spans="1:6" x14ac:dyDescent="0.25">
      <c r="A33" s="149"/>
      <c r="B33" s="149"/>
      <c r="C33" s="143"/>
      <c r="D33" s="143"/>
      <c r="E33" s="167"/>
      <c r="F33" s="168"/>
    </row>
    <row r="34" spans="1:6" x14ac:dyDescent="0.25">
      <c r="A34" s="149"/>
      <c r="B34" s="149"/>
      <c r="C34" s="143"/>
      <c r="D34" s="143"/>
      <c r="E34" s="167"/>
      <c r="F34" s="168"/>
    </row>
    <row r="35" spans="1:6" x14ac:dyDescent="0.25">
      <c r="A35" s="169" t="s">
        <v>124</v>
      </c>
      <c r="B35" s="149"/>
      <c r="C35" s="149"/>
      <c r="D35" s="149"/>
      <c r="E35" s="166"/>
      <c r="F35" s="164" t="s">
        <v>111</v>
      </c>
    </row>
    <row r="36" spans="1:6" x14ac:dyDescent="0.25">
      <c r="A36" s="144"/>
      <c r="B36" s="155">
        <v>106</v>
      </c>
      <c r="C36" s="155">
        <v>107</v>
      </c>
      <c r="D36" s="155">
        <v>108</v>
      </c>
      <c r="E36" s="155">
        <v>109</v>
      </c>
      <c r="F36" s="155">
        <v>110</v>
      </c>
    </row>
    <row r="37" spans="1:6" x14ac:dyDescent="0.25">
      <c r="A37" s="170" t="s">
        <v>125</v>
      </c>
      <c r="B37" s="157">
        <v>74226</v>
      </c>
      <c r="C37" s="157">
        <v>71809</v>
      </c>
      <c r="D37" s="157">
        <v>70785</v>
      </c>
      <c r="E37" s="157">
        <v>78849</v>
      </c>
      <c r="F37" s="316">
        <v>81460</v>
      </c>
    </row>
    <row r="38" spans="1:6" x14ac:dyDescent="0.25">
      <c r="A38" s="202" t="s">
        <v>126</v>
      </c>
      <c r="B38" s="203">
        <v>96721</v>
      </c>
      <c r="C38" s="203">
        <v>97042</v>
      </c>
      <c r="D38" s="203">
        <v>93500</v>
      </c>
      <c r="E38" s="203">
        <v>100444</v>
      </c>
      <c r="F38" s="316">
        <v>102439</v>
      </c>
    </row>
    <row r="39" spans="1:6" x14ac:dyDescent="0.25">
      <c r="A39" s="163"/>
      <c r="B39" s="149"/>
      <c r="C39" s="149"/>
      <c r="D39" s="149"/>
      <c r="E39" s="149"/>
      <c r="F39" s="159"/>
    </row>
    <row r="40" spans="1:6" x14ac:dyDescent="0.25">
      <c r="A40" s="149"/>
      <c r="B40" s="149"/>
      <c r="C40" s="143"/>
      <c r="D40" s="143"/>
      <c r="E40" s="143"/>
      <c r="F40" s="171"/>
    </row>
    <row r="41" spans="1:6" hidden="1" x14ac:dyDescent="0.25">
      <c r="A41" s="172" t="s">
        <v>127</v>
      </c>
      <c r="B41" s="173"/>
      <c r="C41" s="173"/>
      <c r="D41" s="173"/>
      <c r="E41" s="173"/>
      <c r="F41" s="174" t="s">
        <v>128</v>
      </c>
    </row>
    <row r="42" spans="1:6" hidden="1" x14ac:dyDescent="0.25">
      <c r="A42" s="175"/>
      <c r="B42" s="154">
        <v>103</v>
      </c>
      <c r="C42" s="155">
        <v>104</v>
      </c>
      <c r="D42" s="155">
        <v>105</v>
      </c>
      <c r="E42" s="155">
        <v>106</v>
      </c>
      <c r="F42" s="155">
        <v>107</v>
      </c>
    </row>
    <row r="43" spans="1:6" hidden="1" x14ac:dyDescent="0.25">
      <c r="A43" s="175" t="s">
        <v>129</v>
      </c>
      <c r="B43" s="157">
        <v>48728</v>
      </c>
      <c r="C43" s="157">
        <v>45233</v>
      </c>
      <c r="D43" s="157">
        <v>48828</v>
      </c>
      <c r="E43" s="157">
        <v>53202</v>
      </c>
      <c r="F43" s="198"/>
    </row>
    <row r="44" spans="1:6" hidden="1" x14ac:dyDescent="0.25">
      <c r="A44" s="175" t="s">
        <v>130</v>
      </c>
      <c r="B44" s="176">
        <f>B43/(B43+B45)</f>
        <v>0.73543927434082434</v>
      </c>
      <c r="C44" s="176">
        <f>C43/(C43+C45)</f>
        <v>0.71806391186322294</v>
      </c>
      <c r="D44" s="176">
        <f>D43/(D43+D45)</f>
        <v>0.71619461108585003</v>
      </c>
      <c r="E44" s="176">
        <f>E43/(E43+E45)</f>
        <v>0.7167569315334249</v>
      </c>
      <c r="F44" s="176" t="e">
        <f>F43/(F43+F45)</f>
        <v>#DIV/0!</v>
      </c>
    </row>
    <row r="45" spans="1:6" hidden="1" x14ac:dyDescent="0.25">
      <c r="A45" s="175" t="s">
        <v>131</v>
      </c>
      <c r="B45" s="157">
        <v>17529</v>
      </c>
      <c r="C45" s="157">
        <v>17760</v>
      </c>
      <c r="D45" s="157">
        <v>19349</v>
      </c>
      <c r="E45" s="157">
        <v>21024</v>
      </c>
      <c r="F45" s="198"/>
    </row>
    <row r="46" spans="1:6" hidden="1" x14ac:dyDescent="0.25">
      <c r="A46" s="175" t="s">
        <v>132</v>
      </c>
      <c r="B46" s="176">
        <f>B45/(B43+B45)</f>
        <v>0.26456072565917566</v>
      </c>
      <c r="C46" s="176">
        <f>C45/(C43+C45)</f>
        <v>0.28193608813677712</v>
      </c>
      <c r="D46" s="176">
        <f>D45/(D43+D45)</f>
        <v>0.28380538891414991</v>
      </c>
      <c r="E46" s="176">
        <f>E45/(E43+E45)</f>
        <v>0.28324306846657504</v>
      </c>
      <c r="F46" s="176" t="e">
        <f>F45/(F43+F45)</f>
        <v>#DIV/0!</v>
      </c>
    </row>
    <row r="47" spans="1:6" hidden="1" x14ac:dyDescent="0.25">
      <c r="A47" s="172"/>
      <c r="B47" s="149"/>
      <c r="C47" s="167"/>
      <c r="D47" s="167"/>
      <c r="E47" s="167"/>
      <c r="F47" s="168"/>
    </row>
    <row r="48" spans="1:6" hidden="1" x14ac:dyDescent="0.25">
      <c r="A48" s="172"/>
      <c r="B48" s="149"/>
      <c r="C48" s="167"/>
      <c r="D48" s="167"/>
      <c r="E48" s="167"/>
      <c r="F48" s="168"/>
    </row>
    <row r="49" spans="1:6" hidden="1" x14ac:dyDescent="0.25">
      <c r="A49" s="172" t="s">
        <v>144</v>
      </c>
      <c r="B49" s="149"/>
      <c r="C49" s="167"/>
      <c r="D49" s="167"/>
      <c r="E49" s="167"/>
      <c r="F49" s="168"/>
    </row>
    <row r="50" spans="1:6" hidden="1" x14ac:dyDescent="0.25">
      <c r="A50" s="177"/>
      <c r="B50" s="178" t="s">
        <v>133</v>
      </c>
      <c r="C50" s="178" t="s">
        <v>145</v>
      </c>
      <c r="D50" s="167"/>
      <c r="E50" s="167"/>
      <c r="F50" s="168"/>
    </row>
    <row r="51" spans="1:6" hidden="1" x14ac:dyDescent="0.25">
      <c r="A51" s="179" t="s">
        <v>134</v>
      </c>
      <c r="B51" s="180">
        <v>3897</v>
      </c>
      <c r="C51" s="201"/>
      <c r="D51" s="167"/>
      <c r="E51" s="167"/>
      <c r="F51" s="168"/>
    </row>
    <row r="52" spans="1:6" hidden="1" x14ac:dyDescent="0.25">
      <c r="A52" s="179" t="s">
        <v>135</v>
      </c>
      <c r="B52" s="180">
        <v>3783</v>
      </c>
      <c r="C52" s="201"/>
      <c r="D52" s="167"/>
      <c r="E52" s="167"/>
      <c r="F52" s="168"/>
    </row>
    <row r="53" spans="1:6" hidden="1" x14ac:dyDescent="0.25">
      <c r="A53" s="181" t="s">
        <v>136</v>
      </c>
      <c r="B53" s="180">
        <v>3553</v>
      </c>
      <c r="C53" s="201"/>
      <c r="D53" s="167"/>
      <c r="E53" s="167"/>
      <c r="F53" s="168"/>
    </row>
    <row r="54" spans="1:6" hidden="1" x14ac:dyDescent="0.25">
      <c r="A54" s="179" t="s">
        <v>137</v>
      </c>
      <c r="B54" s="180">
        <v>1419</v>
      </c>
      <c r="C54" s="201"/>
      <c r="D54" s="167"/>
      <c r="E54" s="167"/>
      <c r="F54" s="168"/>
    </row>
    <row r="55" spans="1:6" hidden="1" x14ac:dyDescent="0.25">
      <c r="A55" s="179" t="s">
        <v>138</v>
      </c>
      <c r="B55" s="180">
        <v>1227</v>
      </c>
      <c r="C55" s="201"/>
      <c r="D55" s="167"/>
      <c r="E55" s="167"/>
      <c r="F55" s="168"/>
    </row>
    <row r="56" spans="1:6" hidden="1" x14ac:dyDescent="0.25">
      <c r="A56" s="141"/>
      <c r="B56" s="141"/>
      <c r="C56" s="142"/>
      <c r="D56" s="143"/>
      <c r="E56" s="143"/>
      <c r="F56" s="171"/>
    </row>
    <row r="57" spans="1:6" hidden="1" x14ac:dyDescent="0.25">
      <c r="A57" s="141"/>
      <c r="B57" s="141"/>
      <c r="C57" s="142"/>
      <c r="D57" s="143"/>
      <c r="E57" s="143"/>
      <c r="F57" s="171"/>
    </row>
    <row r="58" spans="1:6" x14ac:dyDescent="0.25">
      <c r="A58" s="140" t="s">
        <v>139</v>
      </c>
      <c r="B58" s="141"/>
      <c r="C58" s="142"/>
      <c r="D58" s="143"/>
      <c r="E58" s="143"/>
      <c r="F58" s="171"/>
    </row>
    <row r="59" spans="1:6" x14ac:dyDescent="0.25">
      <c r="A59" s="144" t="s">
        <v>99</v>
      </c>
      <c r="B59" s="145">
        <v>108</v>
      </c>
      <c r="C59" s="145">
        <v>109</v>
      </c>
      <c r="D59" s="145">
        <v>110</v>
      </c>
      <c r="E59" s="143"/>
      <c r="F59" s="171"/>
    </row>
    <row r="60" spans="1:6" x14ac:dyDescent="0.25">
      <c r="A60" s="144" t="s">
        <v>100</v>
      </c>
      <c r="B60" s="214">
        <v>49</v>
      </c>
      <c r="C60" s="214">
        <v>33</v>
      </c>
      <c r="D60" s="273">
        <v>50</v>
      </c>
      <c r="F60" s="168"/>
    </row>
    <row r="61" spans="1:6" x14ac:dyDescent="0.25">
      <c r="A61" s="144" t="s">
        <v>101</v>
      </c>
      <c r="B61" s="214">
        <v>1</v>
      </c>
      <c r="C61" s="214">
        <v>0</v>
      </c>
      <c r="D61" s="273">
        <v>0</v>
      </c>
      <c r="F61" s="168"/>
    </row>
    <row r="62" spans="1:6" x14ac:dyDescent="0.25">
      <c r="A62" s="144" t="s">
        <v>102</v>
      </c>
      <c r="B62" s="214">
        <v>0</v>
      </c>
      <c r="C62" s="214">
        <v>0</v>
      </c>
      <c r="D62" s="273">
        <v>0</v>
      </c>
      <c r="F62" s="168"/>
    </row>
    <row r="63" spans="1:6" x14ac:dyDescent="0.25">
      <c r="A63" s="144" t="s">
        <v>103</v>
      </c>
      <c r="B63" s="214">
        <v>0</v>
      </c>
      <c r="C63" s="214">
        <v>0</v>
      </c>
      <c r="D63" s="273">
        <v>0</v>
      </c>
      <c r="F63" s="168"/>
    </row>
    <row r="64" spans="1:6" x14ac:dyDescent="0.25">
      <c r="A64" s="144" t="s">
        <v>104</v>
      </c>
      <c r="B64" s="214">
        <v>1</v>
      </c>
      <c r="C64" s="214">
        <v>0</v>
      </c>
      <c r="D64" s="273">
        <v>0</v>
      </c>
      <c r="F64" s="168"/>
    </row>
    <row r="65" spans="1:13" x14ac:dyDescent="0.25">
      <c r="A65" s="144" t="s">
        <v>105</v>
      </c>
      <c r="B65" s="214">
        <v>3</v>
      </c>
      <c r="C65" s="214">
        <v>13</v>
      </c>
      <c r="D65" s="273">
        <v>8</v>
      </c>
      <c r="F65" s="168"/>
    </row>
    <row r="66" spans="1:13" x14ac:dyDescent="0.25">
      <c r="A66" s="147" t="s">
        <v>140</v>
      </c>
      <c r="B66" s="146">
        <f>SUM(B60:B65)</f>
        <v>54</v>
      </c>
      <c r="C66" s="146">
        <f>SUM(C60:C65)</f>
        <v>46</v>
      </c>
      <c r="D66" s="273">
        <f>SUM(D60:D65)</f>
        <v>58</v>
      </c>
      <c r="F66" s="168"/>
    </row>
    <row r="67" spans="1:13" x14ac:dyDescent="0.25">
      <c r="A67" s="141"/>
      <c r="B67" s="141"/>
      <c r="C67" s="142"/>
      <c r="D67" s="167"/>
      <c r="E67" s="167"/>
      <c r="F67" s="168"/>
    </row>
    <row r="68" spans="1:13" x14ac:dyDescent="0.25">
      <c r="A68" s="141"/>
      <c r="B68" s="141"/>
      <c r="C68" s="142"/>
      <c r="D68" s="167"/>
      <c r="E68" s="167"/>
      <c r="F68" s="168"/>
    </row>
    <row r="69" spans="1:13" x14ac:dyDescent="0.25">
      <c r="A69" s="149"/>
      <c r="B69" s="149"/>
      <c r="C69" s="143"/>
      <c r="D69" s="167"/>
      <c r="E69" s="167"/>
      <c r="F69" s="168"/>
    </row>
    <row r="70" spans="1:13" x14ac:dyDescent="0.25">
      <c r="A70" s="151" t="s">
        <v>141</v>
      </c>
      <c r="B70" s="149"/>
      <c r="C70" s="143"/>
      <c r="D70" s="167"/>
      <c r="E70" s="167"/>
      <c r="F70" s="168"/>
    </row>
    <row r="71" spans="1:13" x14ac:dyDescent="0.25">
      <c r="A71" s="149"/>
      <c r="B71" s="149"/>
      <c r="C71" s="149"/>
      <c r="D71" s="166"/>
      <c r="E71" s="166"/>
      <c r="F71" s="159"/>
    </row>
    <row r="72" spans="1:13" x14ac:dyDescent="0.25">
      <c r="A72" s="172" t="s">
        <v>168</v>
      </c>
      <c r="B72" s="149"/>
      <c r="C72" s="143"/>
      <c r="D72" s="102"/>
      <c r="E72" s="167"/>
      <c r="F72" s="182" t="s">
        <v>169</v>
      </c>
      <c r="I72" s="149"/>
      <c r="J72" s="143"/>
      <c r="K72" s="167"/>
      <c r="L72" s="167"/>
      <c r="M72" s="168"/>
    </row>
    <row r="73" spans="1:13" x14ac:dyDescent="0.25">
      <c r="A73" s="144"/>
      <c r="B73" s="155">
        <v>106</v>
      </c>
      <c r="C73" s="155">
        <v>107</v>
      </c>
      <c r="D73" s="155">
        <v>108</v>
      </c>
      <c r="E73" s="155">
        <v>109</v>
      </c>
      <c r="F73" s="155">
        <v>110</v>
      </c>
      <c r="H73" s="149"/>
      <c r="I73" s="149"/>
      <c r="J73" s="149"/>
      <c r="K73" s="166"/>
      <c r="L73" s="166"/>
      <c r="M73" s="159"/>
    </row>
    <row r="74" spans="1:13" x14ac:dyDescent="0.25">
      <c r="A74" s="238" t="s">
        <v>168</v>
      </c>
      <c r="B74" s="162">
        <f>B80</f>
        <v>1801</v>
      </c>
      <c r="C74" s="162">
        <f>C80</f>
        <v>1614</v>
      </c>
      <c r="D74" s="162">
        <v>1498</v>
      </c>
      <c r="E74" s="162">
        <v>1778</v>
      </c>
      <c r="F74" s="316">
        <v>1579</v>
      </c>
    </row>
    <row r="75" spans="1:13" x14ac:dyDescent="0.25">
      <c r="A75" s="183"/>
      <c r="B75" s="149"/>
      <c r="C75" s="143"/>
      <c r="D75" s="102"/>
      <c r="E75" s="167"/>
      <c r="F75" s="274"/>
    </row>
    <row r="76" spans="1:13" x14ac:dyDescent="0.25">
      <c r="A76" s="184" t="s">
        <v>142</v>
      </c>
      <c r="B76" s="185"/>
      <c r="C76" s="186"/>
      <c r="D76" s="187"/>
      <c r="E76" s="188"/>
      <c r="F76" s="275"/>
    </row>
    <row r="77" spans="1:13" x14ac:dyDescent="0.25">
      <c r="A77" s="184" t="s">
        <v>170</v>
      </c>
      <c r="B77" s="189">
        <v>913</v>
      </c>
      <c r="C77" s="190">
        <v>872</v>
      </c>
      <c r="D77" s="190">
        <v>664</v>
      </c>
      <c r="E77" s="190">
        <v>784</v>
      </c>
      <c r="F77" s="276">
        <v>696</v>
      </c>
    </row>
    <row r="78" spans="1:13" x14ac:dyDescent="0.25">
      <c r="A78" s="184" t="s">
        <v>171</v>
      </c>
      <c r="B78" s="189">
        <v>248</v>
      </c>
      <c r="C78" s="190">
        <v>199</v>
      </c>
      <c r="D78" s="190">
        <v>192</v>
      </c>
      <c r="E78" s="190">
        <v>162</v>
      </c>
      <c r="F78" s="276">
        <v>152</v>
      </c>
    </row>
    <row r="79" spans="1:13" x14ac:dyDescent="0.25">
      <c r="A79" s="184" t="s">
        <v>172</v>
      </c>
      <c r="B79" s="189">
        <v>640</v>
      </c>
      <c r="C79" s="190">
        <v>543</v>
      </c>
      <c r="D79" s="190">
        <v>642</v>
      </c>
      <c r="E79" s="190">
        <v>832</v>
      </c>
      <c r="F79" s="276">
        <v>731</v>
      </c>
    </row>
    <row r="80" spans="1:13" x14ac:dyDescent="0.25">
      <c r="A80" s="184" t="s">
        <v>173</v>
      </c>
      <c r="B80" s="190">
        <f>SUM(B77:B79)</f>
        <v>1801</v>
      </c>
      <c r="C80" s="190">
        <f>SUM(C77:C79)</f>
        <v>1614</v>
      </c>
      <c r="D80" s="190">
        <f>SUM(D77:D79)</f>
        <v>1498</v>
      </c>
      <c r="E80" s="190">
        <f>SUM(E77:E79)</f>
        <v>1778</v>
      </c>
      <c r="F80" s="276">
        <f>SUM(F77:F79)</f>
        <v>1579</v>
      </c>
    </row>
    <row r="81" spans="1:13" x14ac:dyDescent="0.25">
      <c r="A81" s="183"/>
      <c r="B81" s="149"/>
      <c r="C81" s="143"/>
      <c r="D81" s="102"/>
      <c r="E81" s="167"/>
      <c r="F81" s="168"/>
    </row>
    <row r="82" spans="1:13" x14ac:dyDescent="0.25">
      <c r="A82" s="183"/>
      <c r="B82" s="149"/>
      <c r="C82" s="143"/>
      <c r="D82" s="102"/>
      <c r="E82" s="167"/>
      <c r="F82" s="168"/>
    </row>
    <row r="83" spans="1:13" x14ac:dyDescent="0.25">
      <c r="A83" s="172" t="s">
        <v>174</v>
      </c>
      <c r="B83" s="149"/>
      <c r="C83" s="143"/>
      <c r="D83" s="102"/>
      <c r="E83" s="167"/>
      <c r="F83" s="182" t="s">
        <v>169</v>
      </c>
    </row>
    <row r="84" spans="1:13" x14ac:dyDescent="0.25">
      <c r="A84" s="144"/>
      <c r="B84" s="155">
        <v>106</v>
      </c>
      <c r="C84" s="155">
        <v>107</v>
      </c>
      <c r="D84" s="155">
        <v>108</v>
      </c>
      <c r="E84" s="155">
        <v>109</v>
      </c>
      <c r="F84" s="155">
        <v>110</v>
      </c>
      <c r="H84" s="183"/>
      <c r="I84" s="149"/>
      <c r="J84" s="143"/>
      <c r="K84" s="239"/>
      <c r="L84" s="240"/>
      <c r="M84" s="241"/>
    </row>
    <row r="85" spans="1:13" ht="33" x14ac:dyDescent="0.25">
      <c r="A85" s="191" t="s">
        <v>175</v>
      </c>
      <c r="B85" s="192">
        <v>10704</v>
      </c>
      <c r="C85" s="192">
        <v>10111</v>
      </c>
      <c r="D85" s="192">
        <v>10041</v>
      </c>
      <c r="E85" s="192">
        <v>10527</v>
      </c>
      <c r="F85" s="277">
        <v>9960</v>
      </c>
    </row>
    <row r="86" spans="1:13" x14ac:dyDescent="0.25">
      <c r="A86" s="238" t="s">
        <v>176</v>
      </c>
      <c r="B86" s="192">
        <v>684</v>
      </c>
      <c r="C86" s="192">
        <v>683</v>
      </c>
      <c r="D86" s="192">
        <v>636</v>
      </c>
      <c r="E86" s="192">
        <v>535</v>
      </c>
      <c r="F86" s="277">
        <v>477</v>
      </c>
    </row>
    <row r="87" spans="1:13" x14ac:dyDescent="0.25">
      <c r="A87" s="238" t="s">
        <v>177</v>
      </c>
      <c r="B87" s="192">
        <v>176</v>
      </c>
      <c r="C87" s="192">
        <v>117</v>
      </c>
      <c r="D87" s="192">
        <v>152</v>
      </c>
      <c r="E87" s="192">
        <v>130</v>
      </c>
      <c r="F87" s="277">
        <v>101</v>
      </c>
    </row>
    <row r="88" spans="1:13" x14ac:dyDescent="0.25">
      <c r="A88" s="183"/>
      <c r="B88" s="149"/>
      <c r="C88" s="143"/>
      <c r="D88" s="102"/>
      <c r="E88" s="167"/>
      <c r="F88" s="168"/>
    </row>
    <row r="89" spans="1:13" x14ac:dyDescent="0.25">
      <c r="A89" s="149"/>
      <c r="B89" s="149"/>
      <c r="C89" s="149"/>
      <c r="D89" s="166"/>
      <c r="E89" s="166"/>
      <c r="F89" s="159"/>
    </row>
    <row r="90" spans="1:13" x14ac:dyDescent="0.25">
      <c r="A90" s="172" t="s">
        <v>178</v>
      </c>
      <c r="B90" s="149"/>
      <c r="C90" s="149"/>
      <c r="D90" s="166"/>
      <c r="E90" s="166"/>
      <c r="F90" s="182" t="s">
        <v>179</v>
      </c>
    </row>
    <row r="91" spans="1:13" x14ac:dyDescent="0.25">
      <c r="A91" s="144"/>
      <c r="B91" s="155">
        <v>106</v>
      </c>
      <c r="C91" s="155">
        <v>107</v>
      </c>
      <c r="D91" s="155">
        <v>108</v>
      </c>
      <c r="E91" s="155">
        <v>109</v>
      </c>
      <c r="F91" s="155">
        <v>110</v>
      </c>
    </row>
    <row r="92" spans="1:13" ht="33" x14ac:dyDescent="0.25">
      <c r="A92" s="191" t="s">
        <v>180</v>
      </c>
      <c r="B92" s="192">
        <v>148</v>
      </c>
      <c r="C92" s="192">
        <v>165</v>
      </c>
      <c r="D92" s="192">
        <v>148</v>
      </c>
      <c r="E92" s="192">
        <v>140</v>
      </c>
      <c r="F92" s="277">
        <v>100</v>
      </c>
    </row>
    <row r="93" spans="1:13" x14ac:dyDescent="0.25">
      <c r="A93" s="238" t="s">
        <v>181</v>
      </c>
      <c r="B93" s="193">
        <v>19</v>
      </c>
      <c r="C93" s="194">
        <v>24</v>
      </c>
      <c r="D93" s="194">
        <v>34</v>
      </c>
      <c r="E93" s="194">
        <v>16</v>
      </c>
      <c r="F93" s="273">
        <v>9</v>
      </c>
    </row>
    <row r="94" spans="1:13" x14ac:dyDescent="0.25">
      <c r="A94" s="238" t="s">
        <v>182</v>
      </c>
      <c r="B94" s="195">
        <f>B93/B92</f>
        <v>0.12837837837837837</v>
      </c>
      <c r="C94" s="195">
        <f>C93/C92</f>
        <v>0.14545454545454545</v>
      </c>
      <c r="D94" s="195">
        <f>D93/D92</f>
        <v>0.22972972972972974</v>
      </c>
      <c r="E94" s="195">
        <f>E93/E92</f>
        <v>0.11428571428571428</v>
      </c>
      <c r="F94" s="195">
        <f>F93/F92</f>
        <v>0.09</v>
      </c>
    </row>
    <row r="95" spans="1:13" x14ac:dyDescent="0.25">
      <c r="A95" s="149"/>
      <c r="B95" s="149"/>
      <c r="C95" s="149"/>
      <c r="D95" s="149"/>
      <c r="E95" s="149"/>
      <c r="F95" s="278"/>
      <c r="H95" s="149"/>
      <c r="I95" s="149"/>
      <c r="J95" s="143"/>
      <c r="K95" s="167"/>
      <c r="L95" s="167"/>
      <c r="M95" s="168"/>
    </row>
    <row r="96" spans="1:13" x14ac:dyDescent="0.25">
      <c r="A96" s="183" t="s">
        <v>191</v>
      </c>
      <c r="B96" s="149"/>
      <c r="C96" s="149"/>
      <c r="D96" s="149"/>
      <c r="E96" s="149"/>
      <c r="F96" s="278"/>
      <c r="H96" s="149"/>
      <c r="I96" s="149"/>
      <c r="J96" s="149"/>
      <c r="K96" s="166"/>
      <c r="L96" s="166"/>
      <c r="M96" s="159"/>
    </row>
    <row r="97" spans="1:13" x14ac:dyDescent="0.25">
      <c r="A97" s="183" t="s">
        <v>192</v>
      </c>
      <c r="B97" s="149">
        <v>16</v>
      </c>
      <c r="C97" s="149">
        <v>19</v>
      </c>
      <c r="D97" s="149">
        <v>29</v>
      </c>
      <c r="E97" s="150">
        <v>12</v>
      </c>
      <c r="F97" s="278">
        <v>5</v>
      </c>
      <c r="H97" s="149"/>
      <c r="I97" s="149"/>
      <c r="J97" s="149"/>
      <c r="K97" s="166"/>
      <c r="L97" s="166"/>
      <c r="M97" s="159"/>
    </row>
    <row r="98" spans="1:13" x14ac:dyDescent="0.25">
      <c r="A98" s="196" t="s">
        <v>193</v>
      </c>
      <c r="B98" s="197">
        <v>3</v>
      </c>
      <c r="C98" s="197">
        <v>5</v>
      </c>
      <c r="D98" s="197">
        <v>5</v>
      </c>
      <c r="E98" s="242">
        <v>4</v>
      </c>
      <c r="F98" s="279">
        <v>4</v>
      </c>
    </row>
    <row r="99" spans="1:13" x14ac:dyDescent="0.25">
      <c r="A99" s="149" t="s">
        <v>194</v>
      </c>
      <c r="B99" s="149">
        <f t="shared" ref="B99:F99" si="0">SUM(B97:B98)</f>
        <v>19</v>
      </c>
      <c r="C99" s="149">
        <f t="shared" si="0"/>
        <v>24</v>
      </c>
      <c r="D99" s="149">
        <f t="shared" si="0"/>
        <v>34</v>
      </c>
      <c r="E99" s="149">
        <f t="shared" si="0"/>
        <v>16</v>
      </c>
      <c r="F99" s="149">
        <f t="shared" si="0"/>
        <v>9</v>
      </c>
    </row>
  </sheetData>
  <phoneticPr fontId="4" type="noConversion"/>
  <pageMargins left="0.7" right="0.7" top="0.75" bottom="0.75" header="0.3" footer="0.3"/>
  <pageSetup paperSize="9" scale="5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F30" sqref="F30"/>
    </sheetView>
  </sheetViews>
  <sheetFormatPr defaultRowHeight="16.5" x14ac:dyDescent="0.25"/>
  <cols>
    <col min="1" max="1" width="20.625" customWidth="1"/>
    <col min="6" max="6" width="20.625" customWidth="1"/>
  </cols>
  <sheetData>
    <row r="1" spans="1:7" x14ac:dyDescent="0.25">
      <c r="A1" s="285" t="s">
        <v>208</v>
      </c>
      <c r="B1" s="285"/>
      <c r="C1" s="285"/>
      <c r="D1" s="173"/>
      <c r="E1" s="173"/>
      <c r="F1" s="173"/>
      <c r="G1" s="173"/>
    </row>
    <row r="2" spans="1:7" x14ac:dyDescent="0.25">
      <c r="A2" s="280" t="s">
        <v>200</v>
      </c>
      <c r="B2" s="280"/>
      <c r="C2" s="173"/>
      <c r="D2" s="173"/>
      <c r="E2" s="280" t="s">
        <v>201</v>
      </c>
      <c r="F2" s="280"/>
      <c r="G2" s="173"/>
    </row>
    <row r="3" spans="1:7" x14ac:dyDescent="0.25">
      <c r="A3" s="173"/>
      <c r="B3" s="173">
        <v>2021</v>
      </c>
      <c r="C3" s="173"/>
      <c r="D3" s="173"/>
      <c r="E3" s="173" t="s">
        <v>202</v>
      </c>
      <c r="F3" s="173" t="s">
        <v>203</v>
      </c>
      <c r="G3" s="173">
        <v>2021</v>
      </c>
    </row>
    <row r="4" spans="1:7" x14ac:dyDescent="0.25">
      <c r="A4" s="285"/>
      <c r="B4" s="286"/>
      <c r="C4" s="173"/>
      <c r="D4" s="173"/>
      <c r="E4" s="285"/>
      <c r="F4" s="285"/>
      <c r="G4" s="286"/>
    </row>
    <row r="5" spans="1:7" x14ac:dyDescent="0.25">
      <c r="A5" s="285"/>
      <c r="B5" s="286"/>
      <c r="C5" s="173"/>
      <c r="D5" s="173"/>
      <c r="E5" s="285"/>
      <c r="F5" s="285"/>
      <c r="G5" s="286"/>
    </row>
    <row r="6" spans="1:7" x14ac:dyDescent="0.25">
      <c r="A6" s="285"/>
      <c r="B6" s="286"/>
      <c r="C6" s="173"/>
      <c r="D6" s="173"/>
      <c r="E6" s="285"/>
      <c r="F6" s="285"/>
      <c r="G6" s="286"/>
    </row>
    <row r="7" spans="1:7" x14ac:dyDescent="0.25">
      <c r="A7" s="285"/>
      <c r="B7" s="286"/>
      <c r="C7" s="173"/>
      <c r="D7" s="173"/>
      <c r="E7" s="285"/>
      <c r="F7" s="285"/>
      <c r="G7" s="286"/>
    </row>
    <row r="8" spans="1:7" x14ac:dyDescent="0.25">
      <c r="A8" s="285"/>
      <c r="B8" s="286"/>
      <c r="C8" s="173"/>
      <c r="D8" s="173"/>
      <c r="E8" s="285"/>
      <c r="F8" s="285"/>
      <c r="G8" s="286"/>
    </row>
    <row r="13" spans="1:7" x14ac:dyDescent="0.25">
      <c r="A13" s="285" t="s">
        <v>204</v>
      </c>
      <c r="B13" s="285"/>
      <c r="C13" s="285"/>
      <c r="D13" s="173"/>
      <c r="E13" s="173"/>
    </row>
    <row r="14" spans="1:7" x14ac:dyDescent="0.25">
      <c r="A14" s="173"/>
      <c r="B14" s="173" t="s">
        <v>205</v>
      </c>
      <c r="C14" s="173">
        <v>2020</v>
      </c>
      <c r="D14" s="173">
        <v>2021</v>
      </c>
      <c r="E14" s="173" t="s">
        <v>206</v>
      </c>
    </row>
    <row r="15" spans="1:7" x14ac:dyDescent="0.25">
      <c r="A15" s="173"/>
      <c r="B15" s="173"/>
      <c r="C15" s="283"/>
      <c r="D15" s="284"/>
      <c r="E15" s="281"/>
    </row>
    <row r="16" spans="1:7" x14ac:dyDescent="0.25">
      <c r="A16" s="173"/>
      <c r="B16" s="173"/>
      <c r="C16" s="283"/>
      <c r="D16" s="284"/>
      <c r="E16" s="281"/>
    </row>
    <row r="17" spans="1:5" x14ac:dyDescent="0.25">
      <c r="A17" s="173"/>
      <c r="B17" s="173"/>
      <c r="C17" s="283"/>
      <c r="D17" s="284"/>
      <c r="E17" s="281"/>
    </row>
    <row r="18" spans="1:5" x14ac:dyDescent="0.25">
      <c r="A18" s="243"/>
      <c r="B18" s="173"/>
      <c r="C18" s="283"/>
      <c r="D18" s="284"/>
      <c r="E18" s="281"/>
    </row>
    <row r="19" spans="1:5" x14ac:dyDescent="0.25">
      <c r="A19" s="173"/>
      <c r="B19" s="173"/>
      <c r="C19" s="283"/>
      <c r="D19" s="284"/>
      <c r="E19" s="281"/>
    </row>
    <row r="20" spans="1:5" x14ac:dyDescent="0.25">
      <c r="A20" s="173"/>
      <c r="B20" s="173"/>
      <c r="C20" s="173"/>
      <c r="D20" s="282"/>
      <c r="E20" s="173"/>
    </row>
    <row r="21" spans="1:5" x14ac:dyDescent="0.25">
      <c r="A21" s="285" t="s">
        <v>207</v>
      </c>
      <c r="B21" s="285"/>
      <c r="C21" s="285"/>
      <c r="D21" s="282"/>
      <c r="E21" s="173"/>
    </row>
    <row r="22" spans="1:5" x14ac:dyDescent="0.25">
      <c r="A22" s="173"/>
      <c r="B22" s="173" t="s">
        <v>205</v>
      </c>
      <c r="C22" s="173">
        <v>2020</v>
      </c>
      <c r="D22" s="173">
        <v>2021</v>
      </c>
      <c r="E22" s="173" t="s">
        <v>206</v>
      </c>
    </row>
    <row r="23" spans="1:5" x14ac:dyDescent="0.25">
      <c r="A23" s="173"/>
      <c r="B23" s="173"/>
      <c r="C23" s="283"/>
      <c r="D23" s="284"/>
      <c r="E23" s="281"/>
    </row>
    <row r="24" spans="1:5" x14ac:dyDescent="0.25">
      <c r="A24" s="173"/>
      <c r="B24" s="173"/>
      <c r="C24" s="283"/>
      <c r="D24" s="284"/>
      <c r="E24" s="281"/>
    </row>
    <row r="25" spans="1:5" x14ac:dyDescent="0.25">
      <c r="A25" s="243"/>
      <c r="B25" s="173"/>
      <c r="C25" s="283"/>
      <c r="D25" s="284"/>
      <c r="E25" s="281"/>
    </row>
    <row r="26" spans="1:5" x14ac:dyDescent="0.25">
      <c r="A26" s="243"/>
      <c r="B26" s="173"/>
      <c r="C26" s="283"/>
      <c r="D26" s="284"/>
      <c r="E26" s="281"/>
    </row>
    <row r="27" spans="1:5" x14ac:dyDescent="0.25">
      <c r="A27" s="243"/>
      <c r="B27" s="173"/>
      <c r="C27" s="283"/>
      <c r="D27" s="284"/>
      <c r="E27" s="281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L34"/>
  <sheetViews>
    <sheetView view="pageBreakPreview" topLeftCell="A5" zoomScale="110" zoomScaleNormal="85" zoomScaleSheetLayoutView="110" workbookViewId="0">
      <selection activeCell="B18" sqref="B18:E27"/>
    </sheetView>
  </sheetViews>
  <sheetFormatPr defaultColWidth="6.625" defaultRowHeight="20.100000000000001" customHeight="1" x14ac:dyDescent="0.2"/>
  <cols>
    <col min="1" max="1" width="10.625" style="20" customWidth="1"/>
    <col min="2" max="3" width="14.125" style="20" customWidth="1"/>
    <col min="4" max="4" width="12.75" style="20" customWidth="1"/>
    <col min="5" max="5" width="11.25" style="20" customWidth="1"/>
    <col min="6" max="6" width="9.75" style="20" customWidth="1"/>
    <col min="7" max="9" width="7.875" style="20" bestFit="1" customWidth="1"/>
    <col min="10" max="10" width="9.625" style="20" customWidth="1"/>
    <col min="11" max="11" width="7.875" style="20" customWidth="1"/>
    <col min="12" max="13" width="8" style="20" customWidth="1"/>
    <col min="14" max="14" width="7.125" style="20" bestFit="1" customWidth="1"/>
    <col min="15" max="16" width="7.875" style="20" bestFit="1" customWidth="1"/>
    <col min="17" max="16384" width="6.625" style="20"/>
  </cols>
  <sheetData>
    <row r="1" spans="1:12" s="16" customFormat="1" ht="20.100000000000001" customHeight="1" x14ac:dyDescent="0.3">
      <c r="A1" s="13" t="s">
        <v>1</v>
      </c>
      <c r="B1" s="14"/>
      <c r="C1" s="15"/>
      <c r="E1" s="17"/>
      <c r="F1" s="17"/>
      <c r="G1" s="18"/>
      <c r="H1" s="18"/>
      <c r="I1" s="18"/>
      <c r="J1" s="18"/>
      <c r="K1" s="18"/>
    </row>
    <row r="2" spans="1:12" ht="20.100000000000001" customHeight="1" x14ac:dyDescent="0.3">
      <c r="A2" s="19" t="s">
        <v>85</v>
      </c>
      <c r="D2" s="15"/>
      <c r="E2" s="17"/>
      <c r="F2" s="17"/>
      <c r="G2" s="21"/>
      <c r="H2" s="21"/>
      <c r="I2" s="21"/>
      <c r="J2" s="21"/>
      <c r="K2" s="21"/>
      <c r="L2" s="22"/>
    </row>
    <row r="3" spans="1:12" ht="8.4499999999999993" customHeight="1" x14ac:dyDescent="0.25">
      <c r="A3" s="17"/>
      <c r="B3" s="17"/>
      <c r="C3" s="17"/>
      <c r="D3" s="17"/>
      <c r="E3" s="17"/>
      <c r="F3" s="17"/>
      <c r="G3" s="21"/>
      <c r="H3" s="21"/>
      <c r="I3" s="21"/>
      <c r="J3" s="21"/>
      <c r="K3" s="21"/>
      <c r="L3" s="22"/>
    </row>
    <row r="4" spans="1:12" ht="20.45" customHeight="1" x14ac:dyDescent="0.2">
      <c r="A4" s="329" t="s">
        <v>86</v>
      </c>
      <c r="B4" s="327" t="s">
        <v>29</v>
      </c>
      <c r="C4" s="328"/>
      <c r="D4" s="331" t="s">
        <v>2</v>
      </c>
      <c r="E4" s="331" t="s">
        <v>3</v>
      </c>
      <c r="F4" s="325" t="s">
        <v>87</v>
      </c>
      <c r="G4" s="7"/>
      <c r="H4" s="7"/>
      <c r="I4" s="7"/>
      <c r="J4" s="7"/>
      <c r="K4" s="24"/>
    </row>
    <row r="5" spans="1:12" ht="26.45" customHeight="1" x14ac:dyDescent="0.2">
      <c r="A5" s="330"/>
      <c r="B5" s="25" t="s">
        <v>88</v>
      </c>
      <c r="C5" s="25" t="s">
        <v>89</v>
      </c>
      <c r="D5" s="332"/>
      <c r="E5" s="332"/>
      <c r="F5" s="326"/>
      <c r="G5" s="7"/>
      <c r="H5" s="7"/>
      <c r="I5" s="7"/>
      <c r="J5" s="7"/>
      <c r="K5" s="24"/>
    </row>
    <row r="6" spans="1:12" ht="20.100000000000001" customHeight="1" x14ac:dyDescent="0.25">
      <c r="A6" s="26">
        <v>101</v>
      </c>
      <c r="B6" s="27">
        <v>74357</v>
      </c>
      <c r="C6" s="27">
        <v>95435</v>
      </c>
      <c r="D6" s="27">
        <v>1009</v>
      </c>
      <c r="E6" s="27">
        <v>345</v>
      </c>
      <c r="F6" s="27">
        <v>570</v>
      </c>
      <c r="G6" s="29"/>
    </row>
    <row r="7" spans="1:12" ht="20.100000000000001" customHeight="1" x14ac:dyDescent="0.25">
      <c r="A7" s="26">
        <v>102</v>
      </c>
      <c r="B7" s="27">
        <v>74031</v>
      </c>
      <c r="C7" s="27">
        <v>94958</v>
      </c>
      <c r="D7" s="27">
        <v>955</v>
      </c>
      <c r="E7" s="27">
        <v>225</v>
      </c>
      <c r="F7" s="27">
        <v>513</v>
      </c>
      <c r="G7" s="29"/>
    </row>
    <row r="8" spans="1:12" ht="20.100000000000001" customHeight="1" x14ac:dyDescent="0.25">
      <c r="A8" s="26">
        <v>103</v>
      </c>
      <c r="B8" s="27">
        <v>75933</v>
      </c>
      <c r="C8" s="27">
        <v>97776</v>
      </c>
      <c r="D8" s="27">
        <v>868</v>
      </c>
      <c r="E8" s="27">
        <v>213</v>
      </c>
      <c r="F8" s="27">
        <v>627</v>
      </c>
      <c r="G8" s="29"/>
    </row>
    <row r="9" spans="1:12" ht="20.100000000000001" customHeight="1" x14ac:dyDescent="0.25">
      <c r="A9" s="26">
        <v>104</v>
      </c>
      <c r="B9" s="27">
        <v>78523</v>
      </c>
      <c r="C9" s="27">
        <v>101327</v>
      </c>
      <c r="D9" s="27">
        <v>780</v>
      </c>
      <c r="E9" s="27">
        <v>210</v>
      </c>
      <c r="F9" s="27">
        <v>669</v>
      </c>
      <c r="G9" s="29"/>
    </row>
    <row r="10" spans="1:12" ht="20.100000000000001" customHeight="1" x14ac:dyDescent="0.25">
      <c r="A10" s="26">
        <v>105</v>
      </c>
      <c r="B10" s="5">
        <v>79300</v>
      </c>
      <c r="C10" s="5">
        <v>101331</v>
      </c>
      <c r="D10" s="5">
        <v>822</v>
      </c>
      <c r="E10" s="5">
        <v>187</v>
      </c>
      <c r="F10" s="5">
        <v>515</v>
      </c>
      <c r="G10" s="29"/>
    </row>
    <row r="11" spans="1:12" ht="20.100000000000001" customHeight="1" x14ac:dyDescent="0.25">
      <c r="A11" s="26">
        <v>106</v>
      </c>
      <c r="B11" s="5">
        <v>83802</v>
      </c>
      <c r="C11" s="5">
        <v>108758</v>
      </c>
      <c r="D11" s="5">
        <v>913</v>
      </c>
      <c r="E11" s="5">
        <v>248</v>
      </c>
      <c r="F11" s="5">
        <v>640</v>
      </c>
      <c r="G11" s="29"/>
    </row>
    <row r="12" spans="1:12" ht="20.100000000000001" customHeight="1" x14ac:dyDescent="0.25">
      <c r="A12" s="26">
        <v>107</v>
      </c>
      <c r="B12" s="5">
        <v>84816</v>
      </c>
      <c r="C12" s="5">
        <v>110074</v>
      </c>
      <c r="D12" s="5">
        <v>872</v>
      </c>
      <c r="E12" s="5">
        <v>199</v>
      </c>
      <c r="F12" s="5">
        <v>543</v>
      </c>
      <c r="G12" s="29"/>
    </row>
    <row r="13" spans="1:12" ht="20.100000000000001" customHeight="1" x14ac:dyDescent="0.25">
      <c r="A13" s="26">
        <v>108</v>
      </c>
      <c r="B13" s="244">
        <v>86794</v>
      </c>
      <c r="C13" s="244">
        <v>111681</v>
      </c>
      <c r="D13" s="244">
        <v>664</v>
      </c>
      <c r="E13" s="244">
        <v>192</v>
      </c>
      <c r="F13" s="244">
        <v>642</v>
      </c>
      <c r="G13" s="29"/>
    </row>
    <row r="14" spans="1:12" ht="20.100000000000001" customHeight="1" x14ac:dyDescent="0.25">
      <c r="A14" s="26">
        <v>109</v>
      </c>
      <c r="B14" s="244">
        <v>94089</v>
      </c>
      <c r="C14" s="244">
        <v>119660</v>
      </c>
      <c r="D14" s="244">
        <v>784</v>
      </c>
      <c r="E14" s="244">
        <v>162</v>
      </c>
      <c r="F14" s="244">
        <v>832</v>
      </c>
      <c r="G14" s="29"/>
    </row>
    <row r="15" spans="1:12" ht="20.100000000000001" customHeight="1" x14ac:dyDescent="0.25">
      <c r="A15" s="136">
        <v>110</v>
      </c>
      <c r="B15" s="287">
        <v>95917</v>
      </c>
      <c r="C15" s="287">
        <v>123217</v>
      </c>
      <c r="D15" s="287">
        <v>696</v>
      </c>
      <c r="E15" s="287">
        <v>152</v>
      </c>
      <c r="F15" s="287">
        <v>731</v>
      </c>
      <c r="G15" s="29"/>
    </row>
    <row r="16" spans="1:12" ht="20.100000000000001" customHeight="1" x14ac:dyDescent="0.2">
      <c r="A16" s="30"/>
      <c r="B16" s="86"/>
      <c r="C16" s="86"/>
      <c r="D16" s="86"/>
      <c r="E16" s="86"/>
      <c r="F16" s="86"/>
    </row>
    <row r="17" spans="1:6" ht="39.4" customHeight="1" x14ac:dyDescent="0.2">
      <c r="A17" s="31" t="s">
        <v>0</v>
      </c>
      <c r="B17" s="32" t="s">
        <v>4</v>
      </c>
      <c r="C17" s="33" t="s">
        <v>5</v>
      </c>
      <c r="D17" s="23" t="s">
        <v>6</v>
      </c>
      <c r="E17" s="23" t="s">
        <v>7</v>
      </c>
    </row>
    <row r="18" spans="1:6" ht="20.100000000000001" customHeight="1" x14ac:dyDescent="0.25">
      <c r="A18" s="26">
        <v>101</v>
      </c>
      <c r="B18" s="34">
        <v>35547</v>
      </c>
      <c r="C18" s="34">
        <v>1077</v>
      </c>
      <c r="D18" s="34">
        <v>9188</v>
      </c>
      <c r="E18" s="34">
        <v>8808</v>
      </c>
    </row>
    <row r="19" spans="1:6" ht="20.100000000000001" customHeight="1" x14ac:dyDescent="0.25">
      <c r="A19" s="26">
        <v>102</v>
      </c>
      <c r="B19" s="34">
        <v>42536</v>
      </c>
      <c r="C19" s="34">
        <v>1046</v>
      </c>
      <c r="D19" s="34">
        <v>9299</v>
      </c>
      <c r="E19" s="34">
        <v>8358</v>
      </c>
    </row>
    <row r="20" spans="1:6" ht="20.100000000000001" customHeight="1" x14ac:dyDescent="0.25">
      <c r="A20" s="26">
        <v>103</v>
      </c>
      <c r="B20" s="34">
        <v>39624</v>
      </c>
      <c r="C20" s="34">
        <v>859</v>
      </c>
      <c r="D20" s="34">
        <v>7327</v>
      </c>
      <c r="E20" s="34">
        <v>8744</v>
      </c>
    </row>
    <row r="21" spans="1:6" ht="20.100000000000001" customHeight="1" x14ac:dyDescent="0.25">
      <c r="A21" s="26">
        <v>104</v>
      </c>
      <c r="B21" s="34">
        <v>41471</v>
      </c>
      <c r="C21" s="34">
        <v>930</v>
      </c>
      <c r="D21" s="34">
        <v>8998</v>
      </c>
      <c r="E21" s="34">
        <v>12323</v>
      </c>
    </row>
    <row r="22" spans="1:6" ht="20.100000000000001" customHeight="1" x14ac:dyDescent="0.25">
      <c r="A22" s="26">
        <v>105</v>
      </c>
      <c r="B22" s="5">
        <v>43030</v>
      </c>
      <c r="C22" s="5">
        <v>763</v>
      </c>
      <c r="D22" s="5">
        <v>9469</v>
      </c>
      <c r="E22" s="5">
        <v>8552</v>
      </c>
    </row>
    <row r="23" spans="1:6" ht="20.100000000000001" customHeight="1" x14ac:dyDescent="0.25">
      <c r="A23" s="26">
        <v>106</v>
      </c>
      <c r="B23" s="5">
        <v>42474</v>
      </c>
      <c r="C23" s="5">
        <v>696</v>
      </c>
      <c r="D23" s="5">
        <v>9147</v>
      </c>
      <c r="E23" s="5">
        <v>9153</v>
      </c>
    </row>
    <row r="24" spans="1:6" ht="20.100000000000001" customHeight="1" x14ac:dyDescent="0.25">
      <c r="A24" s="26">
        <v>107</v>
      </c>
      <c r="B24" s="5">
        <v>44444</v>
      </c>
      <c r="C24" s="5">
        <v>928</v>
      </c>
      <c r="D24" s="5">
        <v>8907</v>
      </c>
      <c r="E24" s="5">
        <v>9486</v>
      </c>
    </row>
    <row r="25" spans="1:6" ht="20.100000000000001" customHeight="1" x14ac:dyDescent="0.25">
      <c r="A25" s="26">
        <v>108</v>
      </c>
      <c r="B25" s="244">
        <v>45524</v>
      </c>
      <c r="C25" s="244">
        <v>1202</v>
      </c>
      <c r="D25" s="244">
        <v>10596</v>
      </c>
      <c r="E25" s="244">
        <v>9291</v>
      </c>
    </row>
    <row r="26" spans="1:6" ht="20.100000000000001" customHeight="1" x14ac:dyDescent="0.25">
      <c r="A26" s="26">
        <v>109</v>
      </c>
      <c r="B26" s="244">
        <v>48129</v>
      </c>
      <c r="C26" s="244">
        <v>782</v>
      </c>
      <c r="D26" s="244">
        <v>9885</v>
      </c>
      <c r="E26" s="244">
        <v>10289</v>
      </c>
    </row>
    <row r="27" spans="1:6" ht="20.100000000000001" customHeight="1" x14ac:dyDescent="0.25">
      <c r="A27" s="136">
        <v>110</v>
      </c>
      <c r="B27" s="287">
        <v>52045</v>
      </c>
      <c r="C27" s="287">
        <v>581</v>
      </c>
      <c r="D27" s="287">
        <v>10946</v>
      </c>
      <c r="E27" s="287">
        <v>10176</v>
      </c>
    </row>
    <row r="28" spans="1:6" ht="12.95" customHeight="1" x14ac:dyDescent="0.25">
      <c r="A28" s="87"/>
      <c r="B28" s="21"/>
      <c r="C28" s="21"/>
      <c r="D28" s="21"/>
      <c r="E28" s="21"/>
      <c r="F28" s="21"/>
    </row>
    <row r="29" spans="1:6" ht="15.75" customHeight="1" x14ac:dyDescent="0.2">
      <c r="A29" s="112" t="s">
        <v>56</v>
      </c>
      <c r="B29" s="113" t="s">
        <v>57</v>
      </c>
      <c r="C29" s="113"/>
      <c r="D29" s="113"/>
      <c r="E29" s="113"/>
      <c r="F29" s="21"/>
    </row>
    <row r="30" spans="1:6" ht="15.75" customHeight="1" x14ac:dyDescent="0.2">
      <c r="A30" s="114" t="s">
        <v>33</v>
      </c>
      <c r="B30" s="111" t="s">
        <v>42</v>
      </c>
      <c r="C30" s="111"/>
      <c r="D30" s="111"/>
      <c r="E30" s="111"/>
      <c r="F30" s="7"/>
    </row>
    <row r="31" spans="1:6" ht="15.75" customHeight="1" x14ac:dyDescent="0.2">
      <c r="A31" s="114" t="s">
        <v>38</v>
      </c>
      <c r="B31" s="111" t="s">
        <v>40</v>
      </c>
      <c r="C31" s="111"/>
      <c r="D31" s="111"/>
      <c r="E31" s="111"/>
    </row>
    <row r="32" spans="1:6" ht="15.75" customHeight="1" x14ac:dyDescent="0.2">
      <c r="A32" s="115" t="s">
        <v>37</v>
      </c>
      <c r="B32" s="111" t="s">
        <v>43</v>
      </c>
      <c r="C32" s="111"/>
      <c r="D32" s="111"/>
      <c r="E32" s="111"/>
      <c r="F32" s="28"/>
    </row>
    <row r="33" spans="1:6" ht="32.450000000000003" customHeight="1" x14ac:dyDescent="0.2">
      <c r="A33" s="115" t="s">
        <v>41</v>
      </c>
      <c r="B33" s="324" t="s">
        <v>58</v>
      </c>
      <c r="C33" s="324"/>
      <c r="D33" s="324"/>
      <c r="E33" s="324"/>
      <c r="F33" s="28"/>
    </row>
    <row r="34" spans="1:6" ht="20.100000000000001" customHeight="1" x14ac:dyDescent="0.2">
      <c r="A34" s="323" t="s">
        <v>39</v>
      </c>
      <c r="B34" s="323"/>
      <c r="C34" s="323"/>
      <c r="D34" s="323"/>
      <c r="E34" s="323"/>
      <c r="F34" s="323"/>
    </row>
  </sheetData>
  <mergeCells count="7">
    <mergeCell ref="A34:F34"/>
    <mergeCell ref="B33:E33"/>
    <mergeCell ref="F4:F5"/>
    <mergeCell ref="B4:C4"/>
    <mergeCell ref="A4:A5"/>
    <mergeCell ref="D4:D5"/>
    <mergeCell ref="E4:E5"/>
  </mergeCells>
  <phoneticPr fontId="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U62"/>
  <sheetViews>
    <sheetView view="pageBreakPreview" topLeftCell="A34" zoomScale="130" zoomScaleNormal="115" zoomScaleSheetLayoutView="130" workbookViewId="0">
      <selection activeCell="B45" sqref="B45:I54"/>
    </sheetView>
  </sheetViews>
  <sheetFormatPr defaultColWidth="10.625" defaultRowHeight="15.2" customHeight="1" x14ac:dyDescent="0.25"/>
  <cols>
    <col min="1" max="9" width="10.625" style="38"/>
    <col min="10" max="10" width="10.625" style="266"/>
    <col min="11" max="16384" width="10.625" style="38"/>
  </cols>
  <sheetData>
    <row r="1" spans="1:10" ht="15.2" customHeight="1" x14ac:dyDescent="0.25">
      <c r="A1" s="35" t="s">
        <v>80</v>
      </c>
      <c r="B1" s="36"/>
      <c r="C1" s="36"/>
      <c r="D1" s="37"/>
      <c r="E1" s="37"/>
      <c r="F1" s="37"/>
      <c r="G1" s="37"/>
      <c r="H1" s="37"/>
      <c r="I1" s="37"/>
    </row>
    <row r="2" spans="1:10" ht="8.4499999999999993" customHeight="1" x14ac:dyDescent="0.25">
      <c r="A2" s="35"/>
      <c r="B2" s="36"/>
      <c r="C2" s="36"/>
      <c r="D2" s="37"/>
      <c r="E2" s="37"/>
      <c r="F2" s="37"/>
      <c r="G2" s="37"/>
      <c r="H2" s="37"/>
      <c r="I2" s="37"/>
    </row>
    <row r="3" spans="1:10" ht="39.4" customHeight="1" x14ac:dyDescent="0.25">
      <c r="A3" s="336" t="s">
        <v>81</v>
      </c>
      <c r="B3" s="333" t="s">
        <v>8</v>
      </c>
      <c r="C3" s="333"/>
      <c r="D3" s="333" t="s">
        <v>9</v>
      </c>
      <c r="E3" s="333"/>
      <c r="F3" s="334" t="s">
        <v>153</v>
      </c>
      <c r="G3" s="333"/>
      <c r="H3" s="335" t="s">
        <v>82</v>
      </c>
      <c r="I3" s="335"/>
    </row>
    <row r="4" spans="1:10" ht="15.2" customHeight="1" x14ac:dyDescent="0.25">
      <c r="A4" s="337"/>
      <c r="B4" s="211" t="s">
        <v>150</v>
      </c>
      <c r="C4" s="211" t="s">
        <v>152</v>
      </c>
      <c r="D4" s="211" t="s">
        <v>150</v>
      </c>
      <c r="E4" s="211" t="s">
        <v>152</v>
      </c>
      <c r="F4" s="211" t="s">
        <v>150</v>
      </c>
      <c r="G4" s="211" t="s">
        <v>152</v>
      </c>
      <c r="H4" s="211" t="s">
        <v>150</v>
      </c>
      <c r="I4" s="211" t="s">
        <v>152</v>
      </c>
    </row>
    <row r="5" spans="1:10" ht="15.2" customHeight="1" x14ac:dyDescent="0.25">
      <c r="A5" s="245">
        <v>101</v>
      </c>
      <c r="B5" s="246">
        <v>324</v>
      </c>
      <c r="C5" s="247">
        <f>B5/751</f>
        <v>0.43142476697736354</v>
      </c>
      <c r="D5" s="246">
        <v>177</v>
      </c>
      <c r="E5" s="247">
        <f>D5/751</f>
        <v>0.23568575233022637</v>
      </c>
      <c r="F5" s="248">
        <v>42</v>
      </c>
      <c r="G5" s="249">
        <f>F5/751</f>
        <v>5.5925432756324903E-2</v>
      </c>
      <c r="H5" s="250">
        <v>208</v>
      </c>
      <c r="I5" s="251">
        <f>H5/751</f>
        <v>0.2769640479360852</v>
      </c>
    </row>
    <row r="6" spans="1:10" ht="15.2" customHeight="1" x14ac:dyDescent="0.25">
      <c r="A6" s="245">
        <v>102</v>
      </c>
      <c r="B6" s="246">
        <v>421</v>
      </c>
      <c r="C6" s="247">
        <f>B6/1071</f>
        <v>0.39309056956115779</v>
      </c>
      <c r="D6" s="246">
        <v>377</v>
      </c>
      <c r="E6" s="247">
        <f>D6/1071</f>
        <v>0.3520074696545285</v>
      </c>
      <c r="F6" s="248">
        <v>68</v>
      </c>
      <c r="G6" s="249">
        <f>F6/1071</f>
        <v>6.3492063492063489E-2</v>
      </c>
      <c r="H6" s="250">
        <v>205</v>
      </c>
      <c r="I6" s="251">
        <f>H6/1071</f>
        <v>0.19140989729225025</v>
      </c>
    </row>
    <row r="7" spans="1:10" ht="15.2" customHeight="1" x14ac:dyDescent="0.25">
      <c r="A7" s="245">
        <v>103</v>
      </c>
      <c r="B7" s="246">
        <v>427</v>
      </c>
      <c r="C7" s="247">
        <f>B7/908</f>
        <v>0.47026431718061673</v>
      </c>
      <c r="D7" s="246">
        <v>265</v>
      </c>
      <c r="E7" s="247">
        <f>D7/908</f>
        <v>0.29185022026431717</v>
      </c>
      <c r="F7" s="248">
        <v>49</v>
      </c>
      <c r="G7" s="249">
        <f>F7/908</f>
        <v>5.3964757709251104E-2</v>
      </c>
      <c r="H7" s="250">
        <v>167</v>
      </c>
      <c r="I7" s="251">
        <f>H7/908</f>
        <v>0.18392070484581499</v>
      </c>
    </row>
    <row r="8" spans="1:10" ht="15.2" customHeight="1" x14ac:dyDescent="0.25">
      <c r="A8" s="245">
        <v>104</v>
      </c>
      <c r="B8" s="246">
        <v>470</v>
      </c>
      <c r="C8" s="247">
        <f>B8/908</f>
        <v>0.51762114537444937</v>
      </c>
      <c r="D8" s="246">
        <v>177</v>
      </c>
      <c r="E8" s="247">
        <f>D8/908</f>
        <v>0.1949339207048458</v>
      </c>
      <c r="F8" s="248">
        <v>110</v>
      </c>
      <c r="G8" s="249">
        <f>F8/908</f>
        <v>0.1211453744493392</v>
      </c>
      <c r="H8" s="250">
        <v>151</v>
      </c>
      <c r="I8" s="251">
        <f>H8/908</f>
        <v>0.16629955947136563</v>
      </c>
    </row>
    <row r="9" spans="1:10" ht="15.2" customHeight="1" x14ac:dyDescent="0.25">
      <c r="A9" s="245">
        <v>105</v>
      </c>
      <c r="B9" s="246">
        <v>426</v>
      </c>
      <c r="C9" s="247">
        <f>B9/886</f>
        <v>0.48081264108352145</v>
      </c>
      <c r="D9" s="246">
        <v>232</v>
      </c>
      <c r="E9" s="247">
        <f>D9/886</f>
        <v>0.26185101580135439</v>
      </c>
      <c r="F9" s="248">
        <v>80</v>
      </c>
      <c r="G9" s="249">
        <f>F9/886</f>
        <v>9.0293453724604969E-2</v>
      </c>
      <c r="H9" s="250">
        <v>148</v>
      </c>
      <c r="I9" s="251">
        <f>H9/886</f>
        <v>0.1670428893905192</v>
      </c>
    </row>
    <row r="10" spans="1:10" ht="15.2" customHeight="1" x14ac:dyDescent="0.25">
      <c r="A10" s="245">
        <v>106</v>
      </c>
      <c r="B10" s="246">
        <v>386</v>
      </c>
      <c r="C10" s="247">
        <f>B10/796</f>
        <v>0.48492462311557788</v>
      </c>
      <c r="D10" s="246">
        <v>183</v>
      </c>
      <c r="E10" s="247">
        <f>D10/796</f>
        <v>0.22989949748743718</v>
      </c>
      <c r="F10" s="248">
        <v>64</v>
      </c>
      <c r="G10" s="249">
        <f>F10/796</f>
        <v>8.0402010050251257E-2</v>
      </c>
      <c r="H10" s="250">
        <v>163</v>
      </c>
      <c r="I10" s="251">
        <f>H10/796</f>
        <v>0.20477386934673367</v>
      </c>
    </row>
    <row r="11" spans="1:10" ht="15.2" customHeight="1" x14ac:dyDescent="0.25">
      <c r="A11" s="245">
        <v>107</v>
      </c>
      <c r="B11" s="252">
        <v>461</v>
      </c>
      <c r="C11" s="247">
        <f>B11/936</f>
        <v>0.49252136752136755</v>
      </c>
      <c r="D11" s="252">
        <v>272</v>
      </c>
      <c r="E11" s="247">
        <f>D11/936</f>
        <v>0.29059829059829062</v>
      </c>
      <c r="F11" s="253">
        <v>74</v>
      </c>
      <c r="G11" s="249">
        <f>F11/936</f>
        <v>7.9059829059829057E-2</v>
      </c>
      <c r="H11" s="252">
        <v>129</v>
      </c>
      <c r="I11" s="251">
        <f>H11/936</f>
        <v>0.13782051282051283</v>
      </c>
    </row>
    <row r="12" spans="1:10" ht="15.2" customHeight="1" x14ac:dyDescent="0.25">
      <c r="A12" s="245">
        <v>108</v>
      </c>
      <c r="B12" s="252">
        <v>439</v>
      </c>
      <c r="C12" s="247">
        <f>B12/897</f>
        <v>0.48940914158305465</v>
      </c>
      <c r="D12" s="252">
        <v>224</v>
      </c>
      <c r="E12" s="247">
        <f>D12/897</f>
        <v>0.24972129319955408</v>
      </c>
      <c r="F12" s="252">
        <v>89</v>
      </c>
      <c r="G12" s="249">
        <f>F12/897</f>
        <v>9.9219620958751392E-2</v>
      </c>
      <c r="H12" s="252">
        <v>145</v>
      </c>
      <c r="I12" s="251">
        <f>H12/897</f>
        <v>0.1616499442586399</v>
      </c>
    </row>
    <row r="13" spans="1:10" ht="15.2" customHeight="1" x14ac:dyDescent="0.25">
      <c r="A13" s="245">
        <v>109</v>
      </c>
      <c r="B13" s="252">
        <v>307</v>
      </c>
      <c r="C13" s="247">
        <f>B13/629</f>
        <v>0.48807631160572335</v>
      </c>
      <c r="D13" s="252">
        <v>111</v>
      </c>
      <c r="E13" s="247">
        <f>D13/629</f>
        <v>0.17647058823529413</v>
      </c>
      <c r="F13" s="252">
        <v>77</v>
      </c>
      <c r="G13" s="249">
        <f>F13/629</f>
        <v>0.12241653418124006</v>
      </c>
      <c r="H13" s="252">
        <v>134</v>
      </c>
      <c r="I13" s="251">
        <f>H13/629</f>
        <v>0.21303656597774245</v>
      </c>
    </row>
    <row r="14" spans="1:10" ht="15.2" customHeight="1" x14ac:dyDescent="0.25">
      <c r="A14" s="254">
        <v>110</v>
      </c>
      <c r="B14" s="288">
        <v>261</v>
      </c>
      <c r="C14" s="289">
        <v>0.40654205607476634</v>
      </c>
      <c r="D14" s="288">
        <v>154</v>
      </c>
      <c r="E14" s="289">
        <v>0.23987538940809969</v>
      </c>
      <c r="F14" s="288">
        <v>72</v>
      </c>
      <c r="G14" s="290">
        <v>0.11214953271028037</v>
      </c>
      <c r="H14" s="288">
        <v>155</v>
      </c>
      <c r="I14" s="291">
        <v>0.24143302180685358</v>
      </c>
    </row>
    <row r="15" spans="1:10" ht="8.4499999999999993" customHeight="1" x14ac:dyDescent="0.25">
      <c r="A15" s="39"/>
    </row>
    <row r="16" spans="1:10" s="116" customFormat="1" ht="13.15" customHeight="1" x14ac:dyDescent="0.2">
      <c r="A16" s="119" t="s">
        <v>83</v>
      </c>
      <c r="B16" s="118" t="s">
        <v>44</v>
      </c>
      <c r="C16" s="118"/>
      <c r="J16" s="267"/>
    </row>
    <row r="17" spans="1:10" s="116" customFormat="1" ht="13.15" customHeight="1" x14ac:dyDescent="0.2">
      <c r="A17" s="120" t="s">
        <v>33</v>
      </c>
      <c r="B17" s="118" t="s">
        <v>45</v>
      </c>
      <c r="C17" s="118"/>
      <c r="J17" s="267"/>
    </row>
    <row r="18" spans="1:10" ht="30" customHeight="1" x14ac:dyDescent="0.25">
      <c r="A18" s="120" t="s">
        <v>34</v>
      </c>
      <c r="B18" s="338" t="s">
        <v>154</v>
      </c>
      <c r="C18" s="338"/>
      <c r="D18" s="338"/>
      <c r="E18" s="338"/>
      <c r="F18" s="338"/>
      <c r="G18" s="338"/>
      <c r="H18" s="338"/>
      <c r="I18" s="338"/>
    </row>
    <row r="19" spans="1:10" s="116" customFormat="1" ht="13.15" customHeight="1" x14ac:dyDescent="0.2">
      <c r="A19" s="120" t="s">
        <v>155</v>
      </c>
      <c r="B19" s="341" t="s">
        <v>156</v>
      </c>
      <c r="C19" s="341"/>
      <c r="D19" s="341"/>
      <c r="E19" s="341"/>
      <c r="F19" s="341"/>
      <c r="G19" s="341"/>
      <c r="H19" s="341"/>
      <c r="I19" s="341"/>
      <c r="J19" s="267"/>
    </row>
    <row r="20" spans="1:10" ht="15.2" customHeight="1" x14ac:dyDescent="0.25">
      <c r="A20" s="120"/>
      <c r="B20" s="212"/>
    </row>
    <row r="21" spans="1:10" ht="19.149999999999999" customHeight="1" x14ac:dyDescent="0.25">
      <c r="A21" s="40" t="s">
        <v>84</v>
      </c>
    </row>
    <row r="22" spans="1:10" ht="8.4499999999999993" customHeight="1" x14ac:dyDescent="0.25"/>
    <row r="23" spans="1:10" ht="39.4" customHeight="1" x14ac:dyDescent="0.25">
      <c r="A23" s="336" t="s">
        <v>20</v>
      </c>
      <c r="B23" s="333" t="s">
        <v>8</v>
      </c>
      <c r="C23" s="333"/>
      <c r="D23" s="333" t="s">
        <v>9</v>
      </c>
      <c r="E23" s="333"/>
      <c r="F23" s="334" t="s">
        <v>153</v>
      </c>
      <c r="G23" s="333"/>
      <c r="H23" s="335" t="s">
        <v>82</v>
      </c>
      <c r="I23" s="335"/>
    </row>
    <row r="24" spans="1:10" ht="15.2" customHeight="1" x14ac:dyDescent="0.25">
      <c r="A24" s="337"/>
      <c r="B24" s="211" t="s">
        <v>150</v>
      </c>
      <c r="C24" s="211" t="s">
        <v>152</v>
      </c>
      <c r="D24" s="211" t="s">
        <v>150</v>
      </c>
      <c r="E24" s="211" t="s">
        <v>152</v>
      </c>
      <c r="F24" s="211" t="s">
        <v>150</v>
      </c>
      <c r="G24" s="211" t="s">
        <v>152</v>
      </c>
      <c r="H24" s="211" t="s">
        <v>150</v>
      </c>
      <c r="I24" s="211" t="s">
        <v>152</v>
      </c>
    </row>
    <row r="25" spans="1:10" ht="15.2" customHeight="1" x14ac:dyDescent="0.25">
      <c r="A25" s="245">
        <v>101</v>
      </c>
      <c r="B25" s="246">
        <v>130</v>
      </c>
      <c r="C25" s="247">
        <f>B25/329</f>
        <v>0.39513677811550152</v>
      </c>
      <c r="D25" s="246">
        <v>70</v>
      </c>
      <c r="E25" s="247">
        <f>D25/329</f>
        <v>0.21276595744680851</v>
      </c>
      <c r="F25" s="255">
        <v>15</v>
      </c>
      <c r="G25" s="249">
        <f>F25/329</f>
        <v>4.5592705167173252E-2</v>
      </c>
      <c r="H25" s="250">
        <v>114</v>
      </c>
      <c r="I25" s="251">
        <f>H25/329</f>
        <v>0.34650455927051671</v>
      </c>
    </row>
    <row r="26" spans="1:10" ht="15.2" customHeight="1" x14ac:dyDescent="0.25">
      <c r="A26" s="245">
        <v>102</v>
      </c>
      <c r="B26" s="246">
        <v>116</v>
      </c>
      <c r="C26" s="247">
        <f>B26/335</f>
        <v>0.34626865671641793</v>
      </c>
      <c r="D26" s="246">
        <v>130</v>
      </c>
      <c r="E26" s="247">
        <f>D26/335</f>
        <v>0.38805970149253732</v>
      </c>
      <c r="F26" s="255">
        <v>38</v>
      </c>
      <c r="G26" s="249">
        <f>F26/335</f>
        <v>0.11343283582089553</v>
      </c>
      <c r="H26" s="250">
        <v>51</v>
      </c>
      <c r="I26" s="251">
        <f>H26/335</f>
        <v>0.15223880597014924</v>
      </c>
    </row>
    <row r="27" spans="1:10" ht="15.2" customHeight="1" x14ac:dyDescent="0.25">
      <c r="A27" s="245">
        <v>103</v>
      </c>
      <c r="B27" s="246">
        <v>108</v>
      </c>
      <c r="C27" s="247">
        <f>B27/284</f>
        <v>0.38028169014084506</v>
      </c>
      <c r="D27" s="246">
        <v>75</v>
      </c>
      <c r="E27" s="247">
        <f>D27/284</f>
        <v>0.2640845070422535</v>
      </c>
      <c r="F27" s="255">
        <v>33</v>
      </c>
      <c r="G27" s="249">
        <f>F27/284</f>
        <v>0.11619718309859155</v>
      </c>
      <c r="H27" s="250">
        <v>68</v>
      </c>
      <c r="I27" s="251">
        <f>H27/284</f>
        <v>0.23943661971830985</v>
      </c>
    </row>
    <row r="28" spans="1:10" ht="15.2" customHeight="1" x14ac:dyDescent="0.25">
      <c r="A28" s="245">
        <v>104</v>
      </c>
      <c r="B28" s="246">
        <v>122</v>
      </c>
      <c r="C28" s="247">
        <f>B28/256</f>
        <v>0.4765625</v>
      </c>
      <c r="D28" s="246">
        <v>60</v>
      </c>
      <c r="E28" s="247">
        <f>D28/256</f>
        <v>0.234375</v>
      </c>
      <c r="F28" s="255">
        <v>29</v>
      </c>
      <c r="G28" s="249">
        <f>F28/256</f>
        <v>0.11328125</v>
      </c>
      <c r="H28" s="250">
        <v>45</v>
      </c>
      <c r="I28" s="251">
        <f>H28/256</f>
        <v>0.17578125</v>
      </c>
    </row>
    <row r="29" spans="1:10" ht="15.2" customHeight="1" x14ac:dyDescent="0.25">
      <c r="A29" s="245">
        <v>105</v>
      </c>
      <c r="B29" s="246">
        <v>116</v>
      </c>
      <c r="C29" s="247">
        <f>B29/217</f>
        <v>0.53456221198156684</v>
      </c>
      <c r="D29" s="246">
        <v>41</v>
      </c>
      <c r="E29" s="247">
        <f>D29/217</f>
        <v>0.1889400921658986</v>
      </c>
      <c r="F29" s="255">
        <v>16</v>
      </c>
      <c r="G29" s="249">
        <f>F29/217</f>
        <v>7.3732718894009217E-2</v>
      </c>
      <c r="H29" s="250">
        <v>44</v>
      </c>
      <c r="I29" s="251">
        <f>H29/217</f>
        <v>0.20276497695852536</v>
      </c>
    </row>
    <row r="30" spans="1:10" ht="15.2" customHeight="1" x14ac:dyDescent="0.25">
      <c r="A30" s="245">
        <v>106</v>
      </c>
      <c r="B30" s="246">
        <v>106</v>
      </c>
      <c r="C30" s="247">
        <f>B30/218</f>
        <v>0.48623853211009177</v>
      </c>
      <c r="D30" s="246">
        <v>32</v>
      </c>
      <c r="E30" s="247">
        <f>D30/218</f>
        <v>0.14678899082568808</v>
      </c>
      <c r="F30" s="255">
        <v>31</v>
      </c>
      <c r="G30" s="249">
        <f>F30/218</f>
        <v>0.14220183486238533</v>
      </c>
      <c r="H30" s="250">
        <v>49</v>
      </c>
      <c r="I30" s="251">
        <f>H30/218</f>
        <v>0.22477064220183487</v>
      </c>
    </row>
    <row r="31" spans="1:10" ht="15.2" customHeight="1" x14ac:dyDescent="0.25">
      <c r="A31" s="245">
        <v>107</v>
      </c>
      <c r="B31" s="252">
        <v>139</v>
      </c>
      <c r="C31" s="247">
        <f>B31/240</f>
        <v>0.57916666666666672</v>
      </c>
      <c r="D31" s="252">
        <v>34</v>
      </c>
      <c r="E31" s="247">
        <f>D31/240</f>
        <v>0.14166666666666666</v>
      </c>
      <c r="F31" s="255">
        <v>24</v>
      </c>
      <c r="G31" s="249">
        <f>F31/240</f>
        <v>0.1</v>
      </c>
      <c r="H31" s="252">
        <v>43</v>
      </c>
      <c r="I31" s="251">
        <f>H31/240</f>
        <v>0.17916666666666667</v>
      </c>
    </row>
    <row r="32" spans="1:10" ht="15.2" customHeight="1" x14ac:dyDescent="0.25">
      <c r="A32" s="245">
        <v>108</v>
      </c>
      <c r="B32" s="252">
        <v>110</v>
      </c>
      <c r="C32" s="247">
        <f>B32/211</f>
        <v>0.52132701421800953</v>
      </c>
      <c r="D32" s="252">
        <v>43</v>
      </c>
      <c r="E32" s="247">
        <f>D32/211</f>
        <v>0.20379146919431279</v>
      </c>
      <c r="F32" s="255">
        <v>22</v>
      </c>
      <c r="G32" s="249">
        <f>F32/211</f>
        <v>0.10426540284360189</v>
      </c>
      <c r="H32" s="252">
        <v>36</v>
      </c>
      <c r="I32" s="251">
        <f>H32/211</f>
        <v>0.17061611374407584</v>
      </c>
    </row>
    <row r="33" spans="1:10" ht="15.2" customHeight="1" x14ac:dyDescent="0.25">
      <c r="A33" s="245">
        <v>109</v>
      </c>
      <c r="B33" s="252">
        <v>67</v>
      </c>
      <c r="C33" s="247">
        <f>B33/170</f>
        <v>0.39411764705882352</v>
      </c>
      <c r="D33" s="252">
        <v>39</v>
      </c>
      <c r="E33" s="247">
        <f>D33/170</f>
        <v>0.22941176470588234</v>
      </c>
      <c r="F33" s="255">
        <v>26</v>
      </c>
      <c r="G33" s="249">
        <f>F33/170</f>
        <v>0.15294117647058825</v>
      </c>
      <c r="H33" s="252">
        <v>38</v>
      </c>
      <c r="I33" s="251">
        <f>H33/170</f>
        <v>0.22352941176470589</v>
      </c>
    </row>
    <row r="34" spans="1:10" ht="15.2" customHeight="1" x14ac:dyDescent="0.25">
      <c r="A34" s="254">
        <v>110</v>
      </c>
      <c r="B34" s="288">
        <v>61</v>
      </c>
      <c r="C34" s="289">
        <v>0.40397350993377484</v>
      </c>
      <c r="D34" s="288">
        <v>40</v>
      </c>
      <c r="E34" s="289">
        <v>0.26490066225165565</v>
      </c>
      <c r="F34" s="292">
        <v>14</v>
      </c>
      <c r="G34" s="290">
        <v>9.2715231788079472E-2</v>
      </c>
      <c r="H34" s="288">
        <v>36</v>
      </c>
      <c r="I34" s="291">
        <v>0.23841059602649006</v>
      </c>
    </row>
    <row r="35" spans="1:10" ht="8.4499999999999993" customHeight="1" x14ac:dyDescent="0.25">
      <c r="A35" s="39"/>
    </row>
    <row r="36" spans="1:10" ht="13.15" customHeight="1" x14ac:dyDescent="0.25">
      <c r="A36" s="119" t="s">
        <v>83</v>
      </c>
      <c r="B36" s="118" t="s">
        <v>44</v>
      </c>
      <c r="C36" s="118"/>
      <c r="D36" s="117"/>
      <c r="E36" s="117"/>
      <c r="F36" s="117"/>
      <c r="G36" s="117"/>
      <c r="H36" s="126"/>
      <c r="I36" s="126"/>
    </row>
    <row r="37" spans="1:10" ht="15.2" customHeight="1" x14ac:dyDescent="0.25">
      <c r="A37" s="120" t="s">
        <v>33</v>
      </c>
      <c r="B37" s="339" t="s">
        <v>149</v>
      </c>
      <c r="C37" s="339"/>
      <c r="D37" s="340"/>
      <c r="E37" s="340"/>
      <c r="F37" s="340"/>
      <c r="G37" s="340"/>
      <c r="H37" s="340"/>
      <c r="I37" s="207"/>
    </row>
    <row r="38" spans="1:10" ht="30" customHeight="1" x14ac:dyDescent="0.25">
      <c r="A38" s="120" t="s">
        <v>34</v>
      </c>
      <c r="B38" s="338" t="s">
        <v>154</v>
      </c>
      <c r="C38" s="338"/>
      <c r="D38" s="338"/>
      <c r="E38" s="338"/>
      <c r="F38" s="338"/>
      <c r="G38" s="338"/>
      <c r="H38" s="338"/>
      <c r="I38" s="338"/>
    </row>
    <row r="39" spans="1:10" s="116" customFormat="1" ht="13.15" customHeight="1" x14ac:dyDescent="0.2">
      <c r="A39" s="120" t="s">
        <v>155</v>
      </c>
      <c r="B39" s="341" t="s">
        <v>156</v>
      </c>
      <c r="C39" s="341"/>
      <c r="D39" s="341"/>
      <c r="E39" s="341"/>
      <c r="F39" s="341"/>
      <c r="G39" s="341"/>
      <c r="H39" s="341"/>
      <c r="I39" s="341"/>
      <c r="J39" s="267"/>
    </row>
    <row r="41" spans="1:10" ht="20.45" customHeight="1" x14ac:dyDescent="0.25">
      <c r="A41" s="206" t="s">
        <v>148</v>
      </c>
      <c r="B41" s="36"/>
      <c r="C41" s="36"/>
      <c r="D41" s="37"/>
      <c r="E41" s="37"/>
      <c r="F41" s="37"/>
      <c r="G41" s="37"/>
      <c r="H41" s="37"/>
      <c r="I41" s="37"/>
    </row>
    <row r="42" spans="1:10" ht="8.1" customHeight="1" x14ac:dyDescent="0.25">
      <c r="A42" s="37"/>
      <c r="B42" s="36"/>
      <c r="C42" s="36"/>
      <c r="D42" s="37"/>
      <c r="E42" s="37"/>
      <c r="F42" s="37"/>
      <c r="G42" s="37"/>
      <c r="H42" s="37"/>
      <c r="I42" s="37"/>
    </row>
    <row r="43" spans="1:10" ht="39.4" customHeight="1" x14ac:dyDescent="0.25">
      <c r="A43" s="336" t="s">
        <v>20</v>
      </c>
      <c r="B43" s="333" t="s">
        <v>8</v>
      </c>
      <c r="C43" s="333"/>
      <c r="D43" s="333" t="s">
        <v>9</v>
      </c>
      <c r="E43" s="333"/>
      <c r="F43" s="334" t="s">
        <v>153</v>
      </c>
      <c r="G43" s="333"/>
      <c r="H43" s="335" t="s">
        <v>82</v>
      </c>
      <c r="I43" s="335"/>
    </row>
    <row r="44" spans="1:10" ht="15.2" customHeight="1" x14ac:dyDescent="0.25">
      <c r="A44" s="337"/>
      <c r="B44" s="211" t="s">
        <v>150</v>
      </c>
      <c r="C44" s="211" t="s">
        <v>152</v>
      </c>
      <c r="D44" s="211" t="s">
        <v>150</v>
      </c>
      <c r="E44" s="211" t="s">
        <v>152</v>
      </c>
      <c r="F44" s="211" t="s">
        <v>150</v>
      </c>
      <c r="G44" s="211" t="s">
        <v>152</v>
      </c>
      <c r="H44" s="211" t="s">
        <v>150</v>
      </c>
      <c r="I44" s="211" t="s">
        <v>152</v>
      </c>
    </row>
    <row r="45" spans="1:10" ht="15.2" customHeight="1" x14ac:dyDescent="0.25">
      <c r="A45" s="245">
        <v>101</v>
      </c>
      <c r="B45" s="246">
        <v>343</v>
      </c>
      <c r="C45" s="247">
        <f>B45/500</f>
        <v>0.68600000000000005</v>
      </c>
      <c r="D45" s="246">
        <v>41</v>
      </c>
      <c r="E45" s="247">
        <f>D45/500</f>
        <v>8.2000000000000003E-2</v>
      </c>
      <c r="F45" s="255">
        <v>46</v>
      </c>
      <c r="G45" s="249">
        <f>F45/500</f>
        <v>9.1999999999999998E-2</v>
      </c>
      <c r="H45" s="250">
        <v>70</v>
      </c>
      <c r="I45" s="251">
        <f>H45/500</f>
        <v>0.14000000000000001</v>
      </c>
    </row>
    <row r="46" spans="1:10" ht="15.2" customHeight="1" x14ac:dyDescent="0.25">
      <c r="A46" s="245">
        <v>102</v>
      </c>
      <c r="B46" s="246">
        <v>331</v>
      </c>
      <c r="C46" s="247">
        <f>B46/519</f>
        <v>0.63776493256262046</v>
      </c>
      <c r="D46" s="246">
        <v>52</v>
      </c>
      <c r="E46" s="247">
        <f>D46/519</f>
        <v>0.1001926782273603</v>
      </c>
      <c r="F46" s="255">
        <v>77</v>
      </c>
      <c r="G46" s="249">
        <f>F46/519</f>
        <v>0.14836223506743737</v>
      </c>
      <c r="H46" s="250">
        <v>59</v>
      </c>
      <c r="I46" s="251">
        <f>H46/519</f>
        <v>0.11368015414258188</v>
      </c>
    </row>
    <row r="47" spans="1:10" ht="15.2" customHeight="1" x14ac:dyDescent="0.25">
      <c r="A47" s="245">
        <v>103</v>
      </c>
      <c r="B47" s="246">
        <v>405</v>
      </c>
      <c r="C47" s="247">
        <f>B47/567</f>
        <v>0.7142857142857143</v>
      </c>
      <c r="D47" s="246">
        <v>47</v>
      </c>
      <c r="E47" s="247">
        <f>D47/567</f>
        <v>8.2892416225749554E-2</v>
      </c>
      <c r="F47" s="255">
        <v>74</v>
      </c>
      <c r="G47" s="249">
        <f>F47/567</f>
        <v>0.13051146384479717</v>
      </c>
      <c r="H47" s="250">
        <v>41</v>
      </c>
      <c r="I47" s="251">
        <f>H47/567</f>
        <v>7.2310405643738973E-2</v>
      </c>
    </row>
    <row r="48" spans="1:10" ht="15.2" customHeight="1" x14ac:dyDescent="0.25">
      <c r="A48" s="245">
        <v>104</v>
      </c>
      <c r="B48" s="246">
        <v>487</v>
      </c>
      <c r="C48" s="247">
        <f>B48/679</f>
        <v>0.71723122238586157</v>
      </c>
      <c r="D48" s="246">
        <v>35</v>
      </c>
      <c r="E48" s="247">
        <f>D48/679</f>
        <v>5.1546391752577317E-2</v>
      </c>
      <c r="F48" s="255">
        <v>86</v>
      </c>
      <c r="G48" s="249">
        <f>F48/679</f>
        <v>0.12665684830633284</v>
      </c>
      <c r="H48" s="250">
        <v>71</v>
      </c>
      <c r="I48" s="251">
        <f>H48/679</f>
        <v>0.10456553755522828</v>
      </c>
    </row>
    <row r="49" spans="1:21" ht="15.2" customHeight="1" x14ac:dyDescent="0.25">
      <c r="A49" s="245">
        <v>105</v>
      </c>
      <c r="B49" s="246">
        <v>379</v>
      </c>
      <c r="C49" s="247">
        <f>B49/619</f>
        <v>0.6122778675282714</v>
      </c>
      <c r="D49" s="246">
        <v>47</v>
      </c>
      <c r="E49" s="247">
        <f>D49/619</f>
        <v>7.5928917609046853E-2</v>
      </c>
      <c r="F49" s="255">
        <v>129</v>
      </c>
      <c r="G49" s="249">
        <f>F49/619</f>
        <v>0.20840064620355411</v>
      </c>
      <c r="H49" s="250">
        <v>64</v>
      </c>
      <c r="I49" s="251">
        <f>H49/619</f>
        <v>0.10339256865912763</v>
      </c>
    </row>
    <row r="50" spans="1:21" ht="15.2" customHeight="1" x14ac:dyDescent="0.25">
      <c r="A50" s="245">
        <v>106</v>
      </c>
      <c r="B50" s="246">
        <v>345</v>
      </c>
      <c r="C50" s="247">
        <f>B50/568</f>
        <v>0.60739436619718312</v>
      </c>
      <c r="D50" s="246">
        <v>28</v>
      </c>
      <c r="E50" s="247">
        <f>D50/568</f>
        <v>4.9295774647887321E-2</v>
      </c>
      <c r="F50" s="255">
        <v>136</v>
      </c>
      <c r="G50" s="249">
        <f>F50/568</f>
        <v>0.23943661971830985</v>
      </c>
      <c r="H50" s="250">
        <v>59</v>
      </c>
      <c r="I50" s="251">
        <f>H50/568</f>
        <v>0.10387323943661972</v>
      </c>
    </row>
    <row r="51" spans="1:21" ht="15.2" customHeight="1" x14ac:dyDescent="0.25">
      <c r="A51" s="245">
        <v>107</v>
      </c>
      <c r="B51" s="252">
        <v>372</v>
      </c>
      <c r="C51" s="247">
        <f>B51/592</f>
        <v>0.6283783783783784</v>
      </c>
      <c r="D51" s="252">
        <v>34</v>
      </c>
      <c r="E51" s="247">
        <f>D51/592</f>
        <v>5.7432432432432436E-2</v>
      </c>
      <c r="F51" s="255">
        <v>142</v>
      </c>
      <c r="G51" s="249">
        <f>F51/592</f>
        <v>0.23986486486486486</v>
      </c>
      <c r="H51" s="252">
        <v>44</v>
      </c>
      <c r="I51" s="251">
        <f>H51/592</f>
        <v>7.4324324324324328E-2</v>
      </c>
    </row>
    <row r="52" spans="1:21" ht="15.2" customHeight="1" x14ac:dyDescent="0.25">
      <c r="A52" s="245">
        <v>108</v>
      </c>
      <c r="B52" s="252">
        <v>371</v>
      </c>
      <c r="C52" s="247">
        <f>B52/595</f>
        <v>0.62352941176470589</v>
      </c>
      <c r="D52" s="252">
        <v>32</v>
      </c>
      <c r="E52" s="247">
        <f>D52/595</f>
        <v>5.378151260504202E-2</v>
      </c>
      <c r="F52" s="252">
        <v>89</v>
      </c>
      <c r="G52" s="249">
        <f>F52/595</f>
        <v>0.14957983193277311</v>
      </c>
      <c r="H52" s="252">
        <v>103</v>
      </c>
      <c r="I52" s="251">
        <f>H52/595</f>
        <v>0.17310924369747899</v>
      </c>
    </row>
    <row r="53" spans="1:21" ht="15.2" customHeight="1" x14ac:dyDescent="0.25">
      <c r="A53" s="245">
        <v>109</v>
      </c>
      <c r="B53" s="252">
        <v>486</v>
      </c>
      <c r="C53" s="247">
        <f>B53/748</f>
        <v>0.64973262032085566</v>
      </c>
      <c r="D53" s="252">
        <v>16</v>
      </c>
      <c r="E53" s="247">
        <f>D53/748</f>
        <v>2.1390374331550801E-2</v>
      </c>
      <c r="F53" s="252">
        <v>154</v>
      </c>
      <c r="G53" s="249">
        <f>F53/748</f>
        <v>0.20588235294117646</v>
      </c>
      <c r="H53" s="252">
        <v>92</v>
      </c>
      <c r="I53" s="251">
        <f>H53/748</f>
        <v>0.12299465240641712</v>
      </c>
    </row>
    <row r="54" spans="1:21" ht="15.2" customHeight="1" x14ac:dyDescent="0.25">
      <c r="A54" s="254">
        <v>110</v>
      </c>
      <c r="B54" s="288">
        <v>454</v>
      </c>
      <c r="C54" s="289">
        <v>0.62191780821917808</v>
      </c>
      <c r="D54" s="288">
        <v>27</v>
      </c>
      <c r="E54" s="289">
        <v>3.6986301369863014E-2</v>
      </c>
      <c r="F54" s="288">
        <v>170</v>
      </c>
      <c r="G54" s="290">
        <v>0.23287671232876711</v>
      </c>
      <c r="H54" s="288">
        <v>79</v>
      </c>
      <c r="I54" s="291">
        <v>0.10821917808219178</v>
      </c>
    </row>
    <row r="55" spans="1:21" s="39" customFormat="1" ht="8.4499999999999993" customHeight="1" x14ac:dyDescent="0.2">
      <c r="J55" s="268"/>
    </row>
    <row r="56" spans="1:21" s="243" customFormat="1" ht="16.5" x14ac:dyDescent="0.25">
      <c r="A56" s="120" t="s">
        <v>183</v>
      </c>
      <c r="B56" s="339" t="s">
        <v>189</v>
      </c>
      <c r="C56" s="339"/>
      <c r="D56" s="340"/>
      <c r="E56" s="340"/>
      <c r="F56" s="340"/>
      <c r="G56" s="340"/>
      <c r="H56" s="340"/>
      <c r="I56" s="173"/>
      <c r="J56" s="269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</row>
    <row r="57" spans="1:21" s="243" customFormat="1" ht="16.5" x14ac:dyDescent="0.25">
      <c r="A57" s="120" t="s">
        <v>184</v>
      </c>
      <c r="B57" s="339" t="s">
        <v>185</v>
      </c>
      <c r="C57" s="339"/>
      <c r="D57" s="340"/>
      <c r="E57" s="340"/>
      <c r="F57" s="340"/>
      <c r="G57" s="340"/>
      <c r="H57" s="340"/>
      <c r="I57" s="173"/>
      <c r="J57" s="269"/>
      <c r="K57" s="173"/>
      <c r="L57" s="173"/>
      <c r="M57" s="173"/>
      <c r="N57" s="173"/>
      <c r="O57" s="173"/>
    </row>
    <row r="58" spans="1:21" s="243" customFormat="1" ht="16.5" customHeight="1" x14ac:dyDescent="0.25">
      <c r="A58" s="120" t="s">
        <v>186</v>
      </c>
      <c r="B58" s="339" t="s">
        <v>187</v>
      </c>
      <c r="C58" s="339"/>
      <c r="D58" s="339"/>
      <c r="E58" s="339"/>
      <c r="F58" s="339"/>
      <c r="G58" s="339"/>
      <c r="H58" s="339"/>
      <c r="I58" s="173"/>
      <c r="J58" s="269"/>
      <c r="K58" s="173"/>
      <c r="L58" s="173"/>
      <c r="M58" s="173"/>
      <c r="N58" s="173"/>
      <c r="O58" s="173"/>
    </row>
    <row r="59" spans="1:21" s="243" customFormat="1" ht="30" customHeight="1" x14ac:dyDescent="0.25">
      <c r="A59" s="120">
        <v>4</v>
      </c>
      <c r="B59" s="339" t="s">
        <v>188</v>
      </c>
      <c r="C59" s="339"/>
      <c r="D59" s="339"/>
      <c r="E59" s="339"/>
      <c r="F59" s="339"/>
      <c r="G59" s="339"/>
      <c r="H59" s="339"/>
      <c r="I59" s="173"/>
      <c r="J59" s="269"/>
      <c r="K59" s="173"/>
      <c r="L59" s="173"/>
      <c r="M59" s="173"/>
      <c r="N59" s="173"/>
      <c r="O59" s="173"/>
    </row>
    <row r="60" spans="1:21" s="243" customFormat="1" ht="16.5" x14ac:dyDescent="0.25">
      <c r="A60" s="120">
        <v>5</v>
      </c>
      <c r="B60" s="339" t="s">
        <v>156</v>
      </c>
      <c r="C60" s="339"/>
      <c r="D60" s="339"/>
      <c r="E60" s="339"/>
      <c r="F60" s="339"/>
      <c r="G60" s="339"/>
      <c r="H60" s="339"/>
      <c r="I60" s="173"/>
      <c r="J60" s="269"/>
      <c r="K60" s="173"/>
      <c r="L60" s="173"/>
      <c r="M60" s="173"/>
      <c r="N60" s="173"/>
      <c r="O60" s="173"/>
    </row>
    <row r="61" spans="1:21" ht="30" hidden="1" customHeight="1" x14ac:dyDescent="0.25">
      <c r="A61" s="120" t="s">
        <v>155</v>
      </c>
      <c r="B61" s="338" t="s">
        <v>154</v>
      </c>
      <c r="C61" s="338"/>
      <c r="D61" s="338"/>
      <c r="E61" s="338"/>
      <c r="F61" s="338"/>
      <c r="G61" s="338"/>
      <c r="H61" s="338"/>
      <c r="I61" s="338"/>
    </row>
    <row r="62" spans="1:21" s="116" customFormat="1" ht="13.15" hidden="1" customHeight="1" x14ac:dyDescent="0.2">
      <c r="A62" s="120" t="s">
        <v>41</v>
      </c>
      <c r="B62" s="341" t="s">
        <v>156</v>
      </c>
      <c r="C62" s="341"/>
      <c r="D62" s="341"/>
      <c r="E62" s="341"/>
      <c r="F62" s="341"/>
      <c r="G62" s="341"/>
      <c r="H62" s="341"/>
      <c r="I62" s="341"/>
      <c r="J62" s="267"/>
    </row>
  </sheetData>
  <mergeCells count="27">
    <mergeCell ref="B61:I61"/>
    <mergeCell ref="B62:I62"/>
    <mergeCell ref="H23:I23"/>
    <mergeCell ref="B59:H59"/>
    <mergeCell ref="B57:H57"/>
    <mergeCell ref="B58:H58"/>
    <mergeCell ref="B60:H60"/>
    <mergeCell ref="B56:H56"/>
    <mergeCell ref="B18:I18"/>
    <mergeCell ref="A43:A44"/>
    <mergeCell ref="B43:C43"/>
    <mergeCell ref="D43:E43"/>
    <mergeCell ref="F43:G43"/>
    <mergeCell ref="H43:I43"/>
    <mergeCell ref="B37:H37"/>
    <mergeCell ref="B19:I19"/>
    <mergeCell ref="B38:I38"/>
    <mergeCell ref="B39:I39"/>
    <mergeCell ref="A23:A24"/>
    <mergeCell ref="B23:C23"/>
    <mergeCell ref="D23:E23"/>
    <mergeCell ref="F23:G23"/>
    <mergeCell ref="B3:C3"/>
    <mergeCell ref="D3:E3"/>
    <mergeCell ref="F3:G3"/>
    <mergeCell ref="H3:I3"/>
    <mergeCell ref="A3:A4"/>
  </mergeCells>
  <phoneticPr fontId="3" type="noConversion"/>
  <printOptions horizontalCentered="1"/>
  <pageMargins left="0.23622047244094491" right="0.23622047244094491" top="0.35433070866141736" bottom="0.15748031496062992" header="0.31496062992125984" footer="0.31496062992125984"/>
  <pageSetup paperSize="9" scale="8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view="pageBreakPreview" zoomScale="160" zoomScaleNormal="100" zoomScaleSheetLayoutView="160" workbookViewId="0">
      <selection activeCell="B6" sqref="B6:G15"/>
    </sheetView>
  </sheetViews>
  <sheetFormatPr defaultRowHeight="15.75" x14ac:dyDescent="0.25"/>
  <cols>
    <col min="1" max="1" width="9.25" style="3" customWidth="1"/>
    <col min="2" max="16384" width="9" style="3"/>
  </cols>
  <sheetData>
    <row r="1" spans="1:7" ht="23.85" customHeight="1" x14ac:dyDescent="0.25">
      <c r="A1" s="41" t="s">
        <v>195</v>
      </c>
    </row>
    <row r="2" spans="1:7" ht="11.65" customHeight="1" x14ac:dyDescent="0.25"/>
    <row r="3" spans="1:7" s="7" customFormat="1" ht="23.85" customHeight="1" x14ac:dyDescent="0.2">
      <c r="A3" s="345"/>
      <c r="B3" s="342" t="s">
        <v>72</v>
      </c>
      <c r="C3" s="342"/>
      <c r="D3" s="342"/>
      <c r="E3" s="342"/>
      <c r="F3" s="342"/>
      <c r="G3" s="343"/>
    </row>
    <row r="4" spans="1:7" s="7" customFormat="1" ht="21.6" customHeight="1" x14ac:dyDescent="0.2">
      <c r="A4" s="345"/>
      <c r="B4" s="342" t="s">
        <v>73</v>
      </c>
      <c r="C4" s="342" t="s">
        <v>74</v>
      </c>
      <c r="D4" s="344"/>
      <c r="E4" s="344"/>
      <c r="F4" s="344"/>
      <c r="G4" s="343"/>
    </row>
    <row r="5" spans="1:7" s="7" customFormat="1" ht="22.9" customHeight="1" x14ac:dyDescent="0.2">
      <c r="A5" s="346"/>
      <c r="B5" s="344"/>
      <c r="C5" s="44" t="s">
        <v>75</v>
      </c>
      <c r="D5" s="44" t="s">
        <v>76</v>
      </c>
      <c r="E5" s="44" t="s">
        <v>77</v>
      </c>
      <c r="F5" s="44" t="s">
        <v>78</v>
      </c>
      <c r="G5" s="45" t="s">
        <v>79</v>
      </c>
    </row>
    <row r="6" spans="1:7" s="7" customFormat="1" ht="17.850000000000001" customHeight="1" x14ac:dyDescent="0.2">
      <c r="A6" s="46">
        <v>101</v>
      </c>
      <c r="B6" s="49">
        <v>835</v>
      </c>
      <c r="C6" s="50">
        <v>37</v>
      </c>
      <c r="D6" s="50">
        <v>771</v>
      </c>
      <c r="E6" s="50">
        <v>1</v>
      </c>
      <c r="F6" s="50">
        <v>11</v>
      </c>
      <c r="G6" s="88">
        <v>4.6341463414634146E-2</v>
      </c>
    </row>
    <row r="7" spans="1:7" s="7" customFormat="1" ht="17.850000000000001" customHeight="1" x14ac:dyDescent="0.2">
      <c r="A7" s="46">
        <v>102</v>
      </c>
      <c r="B7" s="49">
        <v>811</v>
      </c>
      <c r="C7" s="50">
        <v>59</v>
      </c>
      <c r="D7" s="50">
        <v>653</v>
      </c>
      <c r="E7" s="50">
        <v>14</v>
      </c>
      <c r="F7" s="50">
        <v>10</v>
      </c>
      <c r="G7" s="88">
        <v>9.9184782608695649E-2</v>
      </c>
    </row>
    <row r="8" spans="1:7" s="7" customFormat="1" ht="17.850000000000001" customHeight="1" x14ac:dyDescent="0.2">
      <c r="A8" s="46">
        <v>103</v>
      </c>
      <c r="B8" s="50">
        <v>787</v>
      </c>
      <c r="C8" s="50">
        <v>84</v>
      </c>
      <c r="D8" s="50">
        <v>652</v>
      </c>
      <c r="E8" s="50">
        <v>15</v>
      </c>
      <c r="F8" s="50">
        <v>10</v>
      </c>
      <c r="G8" s="88">
        <v>0.13009198423127463</v>
      </c>
    </row>
    <row r="9" spans="1:7" s="7" customFormat="1" ht="17.850000000000001" customHeight="1" x14ac:dyDescent="0.2">
      <c r="A9" s="46">
        <v>104</v>
      </c>
      <c r="B9" s="50">
        <v>722</v>
      </c>
      <c r="C9" s="50">
        <v>29</v>
      </c>
      <c r="D9" s="50">
        <v>709</v>
      </c>
      <c r="E9" s="50">
        <v>4</v>
      </c>
      <c r="F9" s="50">
        <v>5</v>
      </c>
      <c r="G9" s="88">
        <v>4.4176706000000003E-2</v>
      </c>
    </row>
    <row r="10" spans="1:7" s="7" customFormat="1" ht="17.850000000000001" customHeight="1" x14ac:dyDescent="0.2">
      <c r="A10" s="46">
        <v>105</v>
      </c>
      <c r="B10" s="50">
        <v>688</v>
      </c>
      <c r="C10" s="50">
        <v>15</v>
      </c>
      <c r="D10" s="50">
        <v>680</v>
      </c>
      <c r="E10" s="50">
        <v>4</v>
      </c>
      <c r="F10" s="50">
        <v>11</v>
      </c>
      <c r="G10" s="88">
        <v>2.6800000000000001E-2</v>
      </c>
    </row>
    <row r="11" spans="1:7" s="48" customFormat="1" ht="17.850000000000001" customHeight="1" x14ac:dyDescent="0.2">
      <c r="A11" s="46">
        <v>106</v>
      </c>
      <c r="B11" s="50">
        <v>684</v>
      </c>
      <c r="C11" s="50">
        <v>26</v>
      </c>
      <c r="D11" s="50">
        <v>689</v>
      </c>
      <c r="E11" s="50">
        <v>7</v>
      </c>
      <c r="F11" s="50">
        <v>11</v>
      </c>
      <c r="G11" s="88">
        <v>4.4999999999999998E-2</v>
      </c>
    </row>
    <row r="12" spans="1:7" s="48" customFormat="1" ht="17.850000000000001" customHeight="1" x14ac:dyDescent="0.2">
      <c r="A12" s="46">
        <v>107</v>
      </c>
      <c r="B12" s="50">
        <v>683</v>
      </c>
      <c r="C12" s="50">
        <v>11</v>
      </c>
      <c r="D12" s="50">
        <v>624</v>
      </c>
      <c r="E12" s="50">
        <v>3</v>
      </c>
      <c r="F12" s="50">
        <v>4</v>
      </c>
      <c r="G12" s="88">
        <v>2.18E-2</v>
      </c>
    </row>
    <row r="13" spans="1:7" s="48" customFormat="1" ht="17.850000000000001" customHeight="1" x14ac:dyDescent="0.2">
      <c r="A13" s="46">
        <v>108</v>
      </c>
      <c r="B13" s="50">
        <v>636</v>
      </c>
      <c r="C13" s="50">
        <v>16</v>
      </c>
      <c r="D13" s="50">
        <v>636</v>
      </c>
      <c r="E13" s="50">
        <v>8</v>
      </c>
      <c r="F13" s="50">
        <v>3</v>
      </c>
      <c r="G13" s="256">
        <v>3.6200000000000003E-2</v>
      </c>
    </row>
    <row r="14" spans="1:7" s="48" customFormat="1" ht="17.850000000000001" customHeight="1" x14ac:dyDescent="0.2">
      <c r="A14" s="46">
        <v>109</v>
      </c>
      <c r="B14" s="50">
        <v>535</v>
      </c>
      <c r="C14" s="50">
        <v>14</v>
      </c>
      <c r="D14" s="50">
        <v>578</v>
      </c>
      <c r="E14" s="50">
        <v>7</v>
      </c>
      <c r="F14" s="50">
        <v>3</v>
      </c>
      <c r="G14" s="256">
        <v>3.49E-2</v>
      </c>
    </row>
    <row r="15" spans="1:7" s="7" customFormat="1" ht="17.850000000000001" customHeight="1" x14ac:dyDescent="0.2">
      <c r="A15" s="135">
        <v>110</v>
      </c>
      <c r="B15" s="293">
        <v>477</v>
      </c>
      <c r="C15" s="293">
        <v>7</v>
      </c>
      <c r="D15" s="293">
        <v>433</v>
      </c>
      <c r="E15" s="293">
        <v>3</v>
      </c>
      <c r="F15" s="293">
        <v>8</v>
      </c>
      <c r="G15" s="294">
        <v>2.2200000000000001E-2</v>
      </c>
    </row>
    <row r="16" spans="1:7" ht="12.4" customHeight="1" x14ac:dyDescent="0.25"/>
    <row r="17" spans="1:7" x14ac:dyDescent="0.25">
      <c r="A17" s="110" t="s">
        <v>36</v>
      </c>
      <c r="B17" s="111" t="s">
        <v>48</v>
      </c>
      <c r="C17" s="111"/>
      <c r="D17" s="111"/>
      <c r="E17" s="111"/>
      <c r="F17" s="111"/>
      <c r="G17" s="111"/>
    </row>
    <row r="18" spans="1:7" ht="28.5" customHeight="1" x14ac:dyDescent="0.25">
      <c r="A18" s="115" t="s">
        <v>46</v>
      </c>
      <c r="B18" s="324" t="s">
        <v>49</v>
      </c>
      <c r="C18" s="324"/>
      <c r="D18" s="324"/>
      <c r="E18" s="324"/>
      <c r="F18" s="324"/>
      <c r="G18" s="324"/>
    </row>
    <row r="19" spans="1:7" x14ac:dyDescent="0.25">
      <c r="A19" s="115" t="s">
        <v>47</v>
      </c>
      <c r="B19" s="111" t="s">
        <v>50</v>
      </c>
      <c r="C19" s="111"/>
      <c r="D19" s="111"/>
      <c r="E19" s="111"/>
      <c r="F19" s="111"/>
      <c r="G19" s="111"/>
    </row>
  </sheetData>
  <mergeCells count="5">
    <mergeCell ref="B3:G3"/>
    <mergeCell ref="B4:B5"/>
    <mergeCell ref="A3:A5"/>
    <mergeCell ref="C4:G4"/>
    <mergeCell ref="B18:G18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11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view="pageBreakPreview" zoomScale="160" zoomScaleNormal="85" zoomScaleSheetLayoutView="160" workbookViewId="0">
      <selection activeCell="B1" sqref="B1"/>
    </sheetView>
  </sheetViews>
  <sheetFormatPr defaultRowHeight="15.75" x14ac:dyDescent="0.25"/>
  <cols>
    <col min="1" max="1" width="12.5" style="3" customWidth="1"/>
    <col min="2" max="2" width="9.5" style="3" customWidth="1"/>
    <col min="3" max="10" width="8" style="3" customWidth="1"/>
    <col min="11" max="16384" width="9" style="3"/>
  </cols>
  <sheetData>
    <row r="1" spans="1:12" ht="16.5" x14ac:dyDescent="0.25">
      <c r="A1" s="41" t="s">
        <v>281</v>
      </c>
    </row>
    <row r="2" spans="1:12" ht="8.85" customHeight="1" x14ac:dyDescent="0.25"/>
    <row r="3" spans="1:12" s="7" customFormat="1" ht="24.4" customHeight="1" x14ac:dyDescent="0.2">
      <c r="A3" s="345"/>
      <c r="B3" s="342" t="s">
        <v>66</v>
      </c>
      <c r="C3" s="342" t="s">
        <v>67</v>
      </c>
      <c r="D3" s="344"/>
      <c r="E3" s="344"/>
      <c r="F3" s="344"/>
      <c r="G3" s="344"/>
      <c r="H3" s="344"/>
      <c r="I3" s="344"/>
      <c r="J3" s="343"/>
      <c r="K3" s="43"/>
    </row>
    <row r="4" spans="1:12" s="7" customFormat="1" ht="34.9" customHeight="1" x14ac:dyDescent="0.2">
      <c r="A4" s="346"/>
      <c r="B4" s="344"/>
      <c r="C4" s="44" t="s">
        <v>68</v>
      </c>
      <c r="D4" s="127" t="s">
        <v>59</v>
      </c>
      <c r="E4" s="127" t="s">
        <v>60</v>
      </c>
      <c r="F4" s="127" t="s">
        <v>61</v>
      </c>
      <c r="G4" s="127" t="s">
        <v>62</v>
      </c>
      <c r="H4" s="44" t="s">
        <v>69</v>
      </c>
      <c r="I4" s="44" t="s">
        <v>70</v>
      </c>
      <c r="J4" s="45" t="s">
        <v>71</v>
      </c>
      <c r="K4" s="43"/>
    </row>
    <row r="5" spans="1:12" s="7" customFormat="1" ht="19.899999999999999" customHeight="1" x14ac:dyDescent="0.2">
      <c r="A5" s="46">
        <v>101</v>
      </c>
      <c r="B5" s="50">
        <v>192</v>
      </c>
      <c r="C5" s="50">
        <v>8</v>
      </c>
      <c r="D5" s="50">
        <v>18</v>
      </c>
      <c r="E5" s="50">
        <v>122</v>
      </c>
      <c r="F5" s="50">
        <v>19</v>
      </c>
      <c r="G5" s="50">
        <v>1</v>
      </c>
      <c r="H5" s="50">
        <v>3</v>
      </c>
      <c r="I5" s="50">
        <v>0</v>
      </c>
      <c r="J5" s="51">
        <v>171</v>
      </c>
      <c r="K5" s="47"/>
      <c r="L5" s="39"/>
    </row>
    <row r="6" spans="1:12" s="7" customFormat="1" ht="19.899999999999999" customHeight="1" x14ac:dyDescent="0.2">
      <c r="A6" s="46">
        <v>102</v>
      </c>
      <c r="B6" s="50">
        <v>157</v>
      </c>
      <c r="C6" s="50">
        <v>6</v>
      </c>
      <c r="D6" s="50">
        <v>21</v>
      </c>
      <c r="E6" s="50">
        <v>118</v>
      </c>
      <c r="F6" s="50">
        <v>11</v>
      </c>
      <c r="G6" s="50">
        <v>6</v>
      </c>
      <c r="H6" s="50">
        <v>3</v>
      </c>
      <c r="I6" s="50">
        <v>0</v>
      </c>
      <c r="J6" s="50">
        <v>165</v>
      </c>
      <c r="K6" s="47"/>
      <c r="L6" s="39"/>
    </row>
    <row r="7" spans="1:12" s="7" customFormat="1" ht="19.899999999999999" customHeight="1" x14ac:dyDescent="0.2">
      <c r="A7" s="46">
        <v>103</v>
      </c>
      <c r="B7" s="50">
        <v>162</v>
      </c>
      <c r="C7" s="50">
        <v>9</v>
      </c>
      <c r="D7" s="50">
        <v>19</v>
      </c>
      <c r="E7" s="50">
        <v>120</v>
      </c>
      <c r="F7" s="50">
        <v>9</v>
      </c>
      <c r="G7" s="50">
        <v>3</v>
      </c>
      <c r="H7" s="50">
        <v>1</v>
      </c>
      <c r="I7" s="50">
        <v>0</v>
      </c>
      <c r="J7" s="50">
        <v>161</v>
      </c>
      <c r="K7" s="47"/>
      <c r="L7" s="39"/>
    </row>
    <row r="8" spans="1:12" s="48" customFormat="1" ht="19.899999999999999" customHeight="1" x14ac:dyDescent="0.2">
      <c r="A8" s="46">
        <v>104</v>
      </c>
      <c r="B8" s="50">
        <v>159</v>
      </c>
      <c r="C8" s="50">
        <v>17</v>
      </c>
      <c r="D8" s="50">
        <v>20</v>
      </c>
      <c r="E8" s="50">
        <v>96</v>
      </c>
      <c r="F8" s="50">
        <v>8</v>
      </c>
      <c r="G8" s="50">
        <v>4</v>
      </c>
      <c r="H8" s="50">
        <v>3</v>
      </c>
      <c r="I8" s="50">
        <v>0</v>
      </c>
      <c r="J8" s="50">
        <v>148</v>
      </c>
      <c r="K8" s="47"/>
      <c r="L8" s="39"/>
    </row>
    <row r="9" spans="1:12" s="48" customFormat="1" ht="19.899999999999999" customHeight="1" x14ac:dyDescent="0.2">
      <c r="A9" s="46">
        <v>105</v>
      </c>
      <c r="B9" s="50">
        <v>158</v>
      </c>
      <c r="C9" s="50">
        <v>9</v>
      </c>
      <c r="D9" s="50">
        <v>14</v>
      </c>
      <c r="E9" s="50">
        <v>119</v>
      </c>
      <c r="F9" s="50">
        <v>3</v>
      </c>
      <c r="G9" s="50">
        <v>6</v>
      </c>
      <c r="H9" s="50">
        <v>2</v>
      </c>
      <c r="I9" s="50">
        <v>0</v>
      </c>
      <c r="J9" s="50">
        <v>153</v>
      </c>
      <c r="K9" s="47"/>
      <c r="L9" s="39"/>
    </row>
    <row r="10" spans="1:12" s="48" customFormat="1" ht="19.899999999999999" customHeight="1" x14ac:dyDescent="0.2">
      <c r="A10" s="46">
        <v>106</v>
      </c>
      <c r="B10" s="50">
        <v>176</v>
      </c>
      <c r="C10" s="50">
        <v>12</v>
      </c>
      <c r="D10" s="50">
        <v>16</v>
      </c>
      <c r="E10" s="50">
        <v>105</v>
      </c>
      <c r="F10" s="50">
        <v>3</v>
      </c>
      <c r="G10" s="50">
        <v>5</v>
      </c>
      <c r="H10" s="50">
        <v>7</v>
      </c>
      <c r="I10" s="50">
        <v>0</v>
      </c>
      <c r="J10" s="50">
        <v>148</v>
      </c>
      <c r="K10" s="47"/>
      <c r="L10" s="39"/>
    </row>
    <row r="11" spans="1:12" s="7" customFormat="1" ht="19.899999999999999" customHeight="1" x14ac:dyDescent="0.2">
      <c r="A11" s="46">
        <v>107</v>
      </c>
      <c r="B11" s="50">
        <v>117</v>
      </c>
      <c r="C11" s="50">
        <v>17</v>
      </c>
      <c r="D11" s="50">
        <v>19</v>
      </c>
      <c r="E11" s="50">
        <v>117</v>
      </c>
      <c r="F11" s="50">
        <v>5</v>
      </c>
      <c r="G11" s="50">
        <v>6</v>
      </c>
      <c r="H11" s="50">
        <v>1</v>
      </c>
      <c r="I11" s="50">
        <v>0</v>
      </c>
      <c r="J11" s="50">
        <v>165</v>
      </c>
    </row>
    <row r="12" spans="1:12" ht="19.899999999999999" customHeight="1" x14ac:dyDescent="0.25">
      <c r="A12" s="46">
        <v>108</v>
      </c>
      <c r="B12" s="50">
        <v>152</v>
      </c>
      <c r="C12" s="50">
        <v>10</v>
      </c>
      <c r="D12" s="50">
        <v>29</v>
      </c>
      <c r="E12" s="50">
        <v>96</v>
      </c>
      <c r="F12" s="50">
        <v>5</v>
      </c>
      <c r="G12" s="50">
        <v>5</v>
      </c>
      <c r="H12" s="50">
        <v>3</v>
      </c>
      <c r="I12" s="50">
        <v>0</v>
      </c>
      <c r="J12" s="50">
        <v>148</v>
      </c>
    </row>
    <row r="13" spans="1:12" ht="19.899999999999999" customHeight="1" x14ac:dyDescent="0.25">
      <c r="A13" s="46">
        <v>109</v>
      </c>
      <c r="B13" s="50">
        <v>130</v>
      </c>
      <c r="C13" s="50">
        <v>10</v>
      </c>
      <c r="D13" s="50">
        <v>12</v>
      </c>
      <c r="E13" s="50">
        <v>104</v>
      </c>
      <c r="F13" s="50">
        <v>4</v>
      </c>
      <c r="G13" s="50">
        <v>6</v>
      </c>
      <c r="H13" s="50">
        <v>4</v>
      </c>
      <c r="I13" s="50">
        <v>0</v>
      </c>
      <c r="J13" s="50">
        <v>140</v>
      </c>
    </row>
    <row r="14" spans="1:12" ht="19.899999999999999" customHeight="1" x14ac:dyDescent="0.25">
      <c r="A14" s="135">
        <v>110</v>
      </c>
      <c r="B14" s="293">
        <v>101</v>
      </c>
      <c r="C14" s="293">
        <v>9</v>
      </c>
      <c r="D14" s="293">
        <v>5</v>
      </c>
      <c r="E14" s="293">
        <v>79</v>
      </c>
      <c r="F14" s="293">
        <v>4</v>
      </c>
      <c r="G14" s="293">
        <v>0</v>
      </c>
      <c r="H14" s="293">
        <v>2</v>
      </c>
      <c r="I14" s="293">
        <v>1</v>
      </c>
      <c r="J14" s="293">
        <v>100</v>
      </c>
    </row>
    <row r="15" spans="1:12" s="20" customFormat="1" ht="29.25" customHeight="1" x14ac:dyDescent="0.2">
      <c r="A15" s="110" t="s">
        <v>36</v>
      </c>
      <c r="B15" s="324" t="s">
        <v>282</v>
      </c>
      <c r="C15" s="324"/>
      <c r="D15" s="324"/>
      <c r="E15" s="324"/>
      <c r="F15" s="324"/>
      <c r="G15" s="324"/>
      <c r="H15" s="324"/>
      <c r="I15" s="324"/>
      <c r="J15" s="324"/>
    </row>
    <row r="16" spans="1:12" s="20" customFormat="1" ht="29.25" customHeight="1" x14ac:dyDescent="0.2">
      <c r="A16" s="115" t="s">
        <v>46</v>
      </c>
      <c r="B16" s="324" t="s">
        <v>51</v>
      </c>
      <c r="C16" s="324"/>
      <c r="D16" s="324"/>
      <c r="E16" s="324"/>
      <c r="F16" s="324"/>
      <c r="G16" s="324"/>
      <c r="H16" s="324"/>
      <c r="I16" s="324"/>
      <c r="J16" s="324"/>
    </row>
  </sheetData>
  <mergeCells count="5">
    <mergeCell ref="A3:A4"/>
    <mergeCell ref="B3:B4"/>
    <mergeCell ref="C3:J3"/>
    <mergeCell ref="B15:J15"/>
    <mergeCell ref="B16:J16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2:D30"/>
  <sheetViews>
    <sheetView view="pageBreakPreview" topLeftCell="A13" zoomScale="120" zoomScaleNormal="85" zoomScaleSheetLayoutView="120" workbookViewId="0">
      <selection activeCell="C21" sqref="C21:D30"/>
    </sheetView>
  </sheetViews>
  <sheetFormatPr defaultRowHeight="15.75" x14ac:dyDescent="0.25"/>
  <cols>
    <col min="1" max="1" width="5.125" style="3" customWidth="1"/>
    <col min="2" max="2" width="14.75" style="3" customWidth="1"/>
    <col min="3" max="4" width="25.625" style="3" customWidth="1"/>
    <col min="5" max="16384" width="9" style="3"/>
  </cols>
  <sheetData>
    <row r="2" spans="1:4" x14ac:dyDescent="0.25">
      <c r="A2" s="347" t="s">
        <v>65</v>
      </c>
      <c r="B2" s="348"/>
      <c r="C2" s="348"/>
      <c r="D2" s="348"/>
    </row>
    <row r="3" spans="1:4" x14ac:dyDescent="0.25">
      <c r="A3" s="52"/>
      <c r="B3" s="53"/>
      <c r="C3" s="53"/>
      <c r="D3" s="53"/>
    </row>
    <row r="4" spans="1:4" ht="65.45" customHeight="1" x14ac:dyDescent="0.25">
      <c r="B4" s="54"/>
      <c r="C4" s="55" t="s">
        <v>10</v>
      </c>
      <c r="D4" s="55" t="s">
        <v>11</v>
      </c>
    </row>
    <row r="5" spans="1:4" x14ac:dyDescent="0.25">
      <c r="A5" s="57"/>
      <c r="B5" s="89">
        <v>101</v>
      </c>
      <c r="C5" s="59">
        <v>55696</v>
      </c>
      <c r="D5" s="59">
        <v>18661</v>
      </c>
    </row>
    <row r="6" spans="1:4" x14ac:dyDescent="0.25">
      <c r="A6" s="60"/>
      <c r="B6" s="89">
        <v>102</v>
      </c>
      <c r="C6" s="59">
        <v>55338</v>
      </c>
      <c r="D6" s="58">
        <v>18693</v>
      </c>
    </row>
    <row r="7" spans="1:4" x14ac:dyDescent="0.25">
      <c r="A7" s="60"/>
      <c r="B7" s="89">
        <v>103</v>
      </c>
      <c r="C7" s="59">
        <v>56217</v>
      </c>
      <c r="D7" s="58">
        <v>19716</v>
      </c>
    </row>
    <row r="8" spans="1:4" x14ac:dyDescent="0.25">
      <c r="A8" s="60"/>
      <c r="B8" s="89">
        <v>104</v>
      </c>
      <c r="C8" s="59">
        <v>57356</v>
      </c>
      <c r="D8" s="58">
        <v>21167</v>
      </c>
    </row>
    <row r="9" spans="1:4" x14ac:dyDescent="0.25">
      <c r="A9" s="60"/>
      <c r="B9" s="89">
        <v>105</v>
      </c>
      <c r="C9" s="59">
        <v>57548</v>
      </c>
      <c r="D9" s="58">
        <v>21752</v>
      </c>
    </row>
    <row r="10" spans="1:4" x14ac:dyDescent="0.25">
      <c r="A10" s="60"/>
      <c r="B10" s="89">
        <v>106</v>
      </c>
      <c r="C10" s="59">
        <v>61215</v>
      </c>
      <c r="D10" s="58">
        <v>22587</v>
      </c>
    </row>
    <row r="11" spans="1:4" x14ac:dyDescent="0.25">
      <c r="A11" s="60"/>
      <c r="B11" s="89">
        <v>107</v>
      </c>
      <c r="C11" s="59">
        <v>59840</v>
      </c>
      <c r="D11" s="58">
        <v>24976</v>
      </c>
    </row>
    <row r="12" spans="1:4" x14ac:dyDescent="0.25">
      <c r="A12" s="60"/>
      <c r="B12" s="89">
        <v>108</v>
      </c>
      <c r="C12" s="257">
        <v>61928</v>
      </c>
      <c r="D12" s="258">
        <v>24866</v>
      </c>
    </row>
    <row r="13" spans="1:4" x14ac:dyDescent="0.25">
      <c r="A13" s="60"/>
      <c r="B13" s="89">
        <v>109</v>
      </c>
      <c r="C13" s="257">
        <v>72170</v>
      </c>
      <c r="D13" s="258">
        <v>21919</v>
      </c>
    </row>
    <row r="14" spans="1:4" x14ac:dyDescent="0.25">
      <c r="A14" s="60"/>
      <c r="B14" s="134">
        <v>110</v>
      </c>
      <c r="C14" s="295">
        <v>73374</v>
      </c>
      <c r="D14" s="296">
        <v>22543</v>
      </c>
    </row>
    <row r="15" spans="1:4" s="7" customFormat="1" ht="13.15" customHeight="1" x14ac:dyDescent="0.2">
      <c r="A15" s="61"/>
      <c r="B15" s="349" t="s">
        <v>52</v>
      </c>
      <c r="C15" s="349"/>
      <c r="D15" s="349"/>
    </row>
    <row r="16" spans="1:4" s="7" customFormat="1" ht="30.6" customHeight="1" x14ac:dyDescent="0.2">
      <c r="A16" s="61"/>
      <c r="B16" s="139" t="s">
        <v>97</v>
      </c>
      <c r="C16" s="350" t="s">
        <v>54</v>
      </c>
      <c r="D16" s="350"/>
    </row>
    <row r="17" spans="1:4" s="7" customFormat="1" ht="30.6" customHeight="1" x14ac:dyDescent="0.2">
      <c r="A17" s="61"/>
      <c r="B17" s="122"/>
      <c r="C17" s="121"/>
      <c r="D17" s="121"/>
    </row>
    <row r="18" spans="1:4" x14ac:dyDescent="0.25">
      <c r="A18" s="347" t="s">
        <v>32</v>
      </c>
      <c r="B18" s="348"/>
      <c r="C18" s="348"/>
      <c r="D18" s="348"/>
    </row>
    <row r="19" spans="1:4" x14ac:dyDescent="0.25">
      <c r="A19" s="52"/>
      <c r="B19" s="53"/>
      <c r="C19" s="53"/>
      <c r="D19" s="53"/>
    </row>
    <row r="20" spans="1:4" ht="65.45" customHeight="1" x14ac:dyDescent="0.25">
      <c r="B20" s="62"/>
      <c r="C20" s="63" t="s">
        <v>10</v>
      </c>
      <c r="D20" s="55" t="s">
        <v>11</v>
      </c>
    </row>
    <row r="21" spans="1:4" x14ac:dyDescent="0.25">
      <c r="A21" s="57"/>
      <c r="B21" s="64">
        <v>101</v>
      </c>
      <c r="C21" s="56">
        <v>45659</v>
      </c>
      <c r="D21" s="56">
        <v>16259</v>
      </c>
    </row>
    <row r="22" spans="1:4" x14ac:dyDescent="0.25">
      <c r="A22" s="57"/>
      <c r="B22" s="64">
        <v>102</v>
      </c>
      <c r="C22" s="56">
        <v>44174</v>
      </c>
      <c r="D22" s="56">
        <v>16383</v>
      </c>
    </row>
    <row r="23" spans="1:4" x14ac:dyDescent="0.25">
      <c r="B23" s="64">
        <v>103</v>
      </c>
      <c r="C23" s="56">
        <v>48728</v>
      </c>
      <c r="D23" s="56">
        <v>17529</v>
      </c>
    </row>
    <row r="24" spans="1:4" x14ac:dyDescent="0.25">
      <c r="B24" s="64">
        <v>104</v>
      </c>
      <c r="C24" s="56">
        <v>45233</v>
      </c>
      <c r="D24" s="56">
        <v>17760</v>
      </c>
    </row>
    <row r="25" spans="1:4" x14ac:dyDescent="0.25">
      <c r="B25" s="64">
        <v>105</v>
      </c>
      <c r="C25" s="56">
        <v>48828</v>
      </c>
      <c r="D25" s="56">
        <v>19349</v>
      </c>
    </row>
    <row r="26" spans="1:4" x14ac:dyDescent="0.25">
      <c r="B26" s="64">
        <v>106</v>
      </c>
      <c r="C26" s="56">
        <v>53202</v>
      </c>
      <c r="D26" s="56">
        <v>21024</v>
      </c>
    </row>
    <row r="27" spans="1:4" x14ac:dyDescent="0.25">
      <c r="B27" s="89">
        <v>107</v>
      </c>
      <c r="C27" s="56">
        <v>50463</v>
      </c>
      <c r="D27" s="56">
        <v>21346</v>
      </c>
    </row>
    <row r="28" spans="1:4" x14ac:dyDescent="0.25">
      <c r="B28" s="89">
        <v>108</v>
      </c>
      <c r="C28" s="259">
        <v>48921</v>
      </c>
      <c r="D28" s="259">
        <v>21864</v>
      </c>
    </row>
    <row r="29" spans="1:4" x14ac:dyDescent="0.25">
      <c r="B29" s="89">
        <v>109</v>
      </c>
      <c r="C29" s="259">
        <v>56736</v>
      </c>
      <c r="D29" s="259">
        <v>22113</v>
      </c>
    </row>
    <row r="30" spans="1:4" x14ac:dyDescent="0.25">
      <c r="B30" s="134">
        <v>110</v>
      </c>
      <c r="C30" s="297">
        <v>62071</v>
      </c>
      <c r="D30" s="297">
        <v>19389</v>
      </c>
    </row>
  </sheetData>
  <mergeCells count="4">
    <mergeCell ref="A2:D2"/>
    <mergeCell ref="A18:D18"/>
    <mergeCell ref="B15:D15"/>
    <mergeCell ref="C16:D16"/>
  </mergeCells>
  <phoneticPr fontId="3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53"/>
  <sheetViews>
    <sheetView view="pageBreakPreview" zoomScale="145" zoomScaleNormal="100" zoomScaleSheetLayoutView="145" workbookViewId="0">
      <selection activeCell="B6" sqref="B6:G6"/>
    </sheetView>
  </sheetViews>
  <sheetFormatPr defaultRowHeight="12.75" x14ac:dyDescent="0.2"/>
  <cols>
    <col min="1" max="1" width="7.75" style="18" customWidth="1"/>
    <col min="2" max="7" width="8.75" style="66" customWidth="1"/>
    <col min="8" max="16384" width="9" style="18"/>
  </cols>
  <sheetData>
    <row r="1" spans="1:7" ht="19.5" x14ac:dyDescent="0.3">
      <c r="A1" s="65" t="s">
        <v>63</v>
      </c>
    </row>
    <row r="2" spans="1:7" ht="16.5" x14ac:dyDescent="0.25">
      <c r="A2" s="67" t="s">
        <v>64</v>
      </c>
      <c r="B2" s="68"/>
      <c r="C2" s="68"/>
      <c r="D2" s="68"/>
      <c r="E2" s="68"/>
      <c r="F2" s="68"/>
      <c r="G2" s="68"/>
    </row>
    <row r="3" spans="1:7" ht="11.1" customHeight="1" x14ac:dyDescent="0.2"/>
    <row r="4" spans="1:7" ht="16.5" x14ac:dyDescent="0.25">
      <c r="A4" s="360" t="s">
        <v>12</v>
      </c>
      <c r="B4" s="357" t="s">
        <v>30</v>
      </c>
      <c r="C4" s="358"/>
      <c r="D4" s="359"/>
      <c r="E4" s="351" t="s">
        <v>13</v>
      </c>
      <c r="F4" s="352"/>
      <c r="G4" s="353"/>
    </row>
    <row r="5" spans="1:7" x14ac:dyDescent="0.2">
      <c r="A5" s="361"/>
      <c r="B5" s="128" t="s">
        <v>157</v>
      </c>
      <c r="C5" s="128" t="s">
        <v>190</v>
      </c>
      <c r="D5" s="128" t="s">
        <v>197</v>
      </c>
      <c r="E5" s="128" t="s">
        <v>157</v>
      </c>
      <c r="F5" s="128" t="s">
        <v>190</v>
      </c>
      <c r="G5" s="128" t="s">
        <v>197</v>
      </c>
    </row>
    <row r="6" spans="1:7" ht="15.75" customHeight="1" x14ac:dyDescent="0.25">
      <c r="A6" s="69" t="s">
        <v>14</v>
      </c>
      <c r="B6" s="218">
        <f t="shared" ref="B6:G6" si="0">SUM(B7:B51)</f>
        <v>111588</v>
      </c>
      <c r="C6" s="218">
        <f t="shared" si="0"/>
        <v>119567</v>
      </c>
      <c r="D6" s="218">
        <f t="shared" si="0"/>
        <v>123128</v>
      </c>
      <c r="E6" s="218">
        <f t="shared" si="0"/>
        <v>93419</v>
      </c>
      <c r="F6" s="218">
        <f t="shared" si="0"/>
        <v>100371</v>
      </c>
      <c r="G6" s="218">
        <f t="shared" si="0"/>
        <v>102362</v>
      </c>
    </row>
    <row r="7" spans="1:7" ht="12.4" customHeight="1" x14ac:dyDescent="0.2">
      <c r="A7" s="70">
        <v>1</v>
      </c>
      <c r="B7" s="219">
        <v>1343</v>
      </c>
      <c r="C7" s="219">
        <v>1436</v>
      </c>
      <c r="D7" s="219">
        <v>1458</v>
      </c>
      <c r="E7" s="219">
        <v>1135</v>
      </c>
      <c r="F7" s="219">
        <v>1258</v>
      </c>
      <c r="G7" s="219">
        <v>1258</v>
      </c>
    </row>
    <row r="8" spans="1:7" ht="12.4" customHeight="1" x14ac:dyDescent="0.2">
      <c r="A8" s="70">
        <v>2</v>
      </c>
      <c r="B8" s="219">
        <v>355</v>
      </c>
      <c r="C8" s="219">
        <v>297</v>
      </c>
      <c r="D8" s="219">
        <v>248</v>
      </c>
      <c r="E8" s="219">
        <v>298</v>
      </c>
      <c r="F8" s="219">
        <v>332</v>
      </c>
      <c r="G8" s="219">
        <v>299</v>
      </c>
    </row>
    <row r="9" spans="1:7" ht="12.4" customHeight="1" x14ac:dyDescent="0.2">
      <c r="A9" s="70">
        <v>3</v>
      </c>
      <c r="B9" s="219">
        <v>6754</v>
      </c>
      <c r="C9" s="219">
        <v>7212</v>
      </c>
      <c r="D9" s="219">
        <v>6744</v>
      </c>
      <c r="E9" s="219">
        <v>5761</v>
      </c>
      <c r="F9" s="219">
        <v>5656</v>
      </c>
      <c r="G9" s="219">
        <v>5912</v>
      </c>
    </row>
    <row r="10" spans="1:7" ht="12.4" customHeight="1" x14ac:dyDescent="0.2">
      <c r="A10" s="70">
        <v>4</v>
      </c>
      <c r="B10" s="219">
        <v>472</v>
      </c>
      <c r="C10" s="219">
        <v>528</v>
      </c>
      <c r="D10" s="219">
        <v>526</v>
      </c>
      <c r="E10" s="219">
        <v>404</v>
      </c>
      <c r="F10" s="219">
        <v>415</v>
      </c>
      <c r="G10" s="219">
        <v>479</v>
      </c>
    </row>
    <row r="11" spans="1:7" ht="12.4" customHeight="1" x14ac:dyDescent="0.2">
      <c r="A11" s="70">
        <v>5</v>
      </c>
      <c r="B11" s="219">
        <v>7167</v>
      </c>
      <c r="C11" s="219">
        <v>8550</v>
      </c>
      <c r="D11" s="219">
        <v>8389</v>
      </c>
      <c r="E11" s="219">
        <v>5535</v>
      </c>
      <c r="F11" s="219">
        <v>6902</v>
      </c>
      <c r="G11" s="219">
        <v>7146</v>
      </c>
    </row>
    <row r="12" spans="1:7" ht="12.4" customHeight="1" x14ac:dyDescent="0.2">
      <c r="A12" s="70">
        <v>6</v>
      </c>
      <c r="B12" s="219">
        <v>873</v>
      </c>
      <c r="C12" s="219">
        <v>868</v>
      </c>
      <c r="D12" s="219">
        <v>776</v>
      </c>
      <c r="E12" s="219">
        <v>899</v>
      </c>
      <c r="F12" s="219">
        <v>841</v>
      </c>
      <c r="G12" s="219">
        <v>703</v>
      </c>
    </row>
    <row r="13" spans="1:7" ht="12.4" customHeight="1" x14ac:dyDescent="0.2">
      <c r="A13" s="70">
        <v>7</v>
      </c>
      <c r="B13" s="219">
        <v>2217</v>
      </c>
      <c r="C13" s="219">
        <v>2061</v>
      </c>
      <c r="D13" s="219">
        <v>1944</v>
      </c>
      <c r="E13" s="219">
        <v>1969</v>
      </c>
      <c r="F13" s="219">
        <v>1989</v>
      </c>
      <c r="G13" s="219">
        <v>1718</v>
      </c>
    </row>
    <row r="14" spans="1:7" ht="12.4" customHeight="1" x14ac:dyDescent="0.2">
      <c r="A14" s="70">
        <v>8</v>
      </c>
      <c r="B14" s="219">
        <v>717</v>
      </c>
      <c r="C14" s="219">
        <v>639</v>
      </c>
      <c r="D14" s="219">
        <v>726</v>
      </c>
      <c r="E14" s="219">
        <v>657</v>
      </c>
      <c r="F14" s="219">
        <v>620</v>
      </c>
      <c r="G14" s="219">
        <v>578</v>
      </c>
    </row>
    <row r="15" spans="1:7" ht="12.4" customHeight="1" x14ac:dyDescent="0.2">
      <c r="A15" s="70">
        <v>9</v>
      </c>
      <c r="B15" s="219">
        <v>8635</v>
      </c>
      <c r="C15" s="219">
        <v>8631</v>
      </c>
      <c r="D15" s="219">
        <v>8635</v>
      </c>
      <c r="E15" s="219">
        <v>7327</v>
      </c>
      <c r="F15" s="219">
        <v>7350</v>
      </c>
      <c r="G15" s="219">
        <v>7098</v>
      </c>
    </row>
    <row r="16" spans="1:7" ht="12.4" customHeight="1" x14ac:dyDescent="0.2">
      <c r="A16" s="71">
        <v>10</v>
      </c>
      <c r="B16" s="219">
        <v>1994</v>
      </c>
      <c r="C16" s="219">
        <v>2584</v>
      </c>
      <c r="D16" s="219">
        <v>2507</v>
      </c>
      <c r="E16" s="219">
        <v>1612</v>
      </c>
      <c r="F16" s="219">
        <v>1840</v>
      </c>
      <c r="G16" s="219">
        <v>2275</v>
      </c>
    </row>
    <row r="17" spans="1:7" ht="12.4" customHeight="1" x14ac:dyDescent="0.2">
      <c r="A17" s="70">
        <v>11</v>
      </c>
      <c r="B17" s="220">
        <v>1895</v>
      </c>
      <c r="C17" s="220">
        <v>1947</v>
      </c>
      <c r="D17" s="220">
        <v>1931</v>
      </c>
      <c r="E17" s="220">
        <v>1679</v>
      </c>
      <c r="F17" s="220">
        <v>1716</v>
      </c>
      <c r="G17" s="220">
        <v>1617</v>
      </c>
    </row>
    <row r="18" spans="1:7" ht="12.4" customHeight="1" x14ac:dyDescent="0.2">
      <c r="A18" s="70">
        <v>12</v>
      </c>
      <c r="B18" s="219">
        <v>1452</v>
      </c>
      <c r="C18" s="219">
        <v>1555</v>
      </c>
      <c r="D18" s="219">
        <v>1519</v>
      </c>
      <c r="E18" s="219">
        <v>1395</v>
      </c>
      <c r="F18" s="219">
        <v>1291</v>
      </c>
      <c r="G18" s="219">
        <v>1211</v>
      </c>
    </row>
    <row r="19" spans="1:7" ht="12.4" customHeight="1" x14ac:dyDescent="0.2">
      <c r="A19" s="70">
        <v>13</v>
      </c>
      <c r="B19" s="219">
        <v>75</v>
      </c>
      <c r="C19" s="219">
        <v>44</v>
      </c>
      <c r="D19" s="219">
        <v>64</v>
      </c>
      <c r="E19" s="219">
        <v>84</v>
      </c>
      <c r="F19" s="219">
        <v>46</v>
      </c>
      <c r="G19" s="219">
        <v>54</v>
      </c>
    </row>
    <row r="20" spans="1:7" ht="12.4" customHeight="1" x14ac:dyDescent="0.2">
      <c r="A20" s="70">
        <v>14</v>
      </c>
      <c r="B20" s="219">
        <v>1355</v>
      </c>
      <c r="C20" s="219">
        <v>1242</v>
      </c>
      <c r="D20" s="219">
        <v>1428</v>
      </c>
      <c r="E20" s="219">
        <v>1262</v>
      </c>
      <c r="F20" s="219">
        <v>1077</v>
      </c>
      <c r="G20" s="219">
        <v>1064</v>
      </c>
    </row>
    <row r="21" spans="1:7" ht="12.4" customHeight="1" x14ac:dyDescent="0.2">
      <c r="A21" s="70">
        <v>15</v>
      </c>
      <c r="B21" s="219">
        <v>155</v>
      </c>
      <c r="C21" s="219">
        <v>143</v>
      </c>
      <c r="D21" s="219">
        <v>158</v>
      </c>
      <c r="E21" s="219">
        <v>177</v>
      </c>
      <c r="F21" s="219">
        <v>122</v>
      </c>
      <c r="G21" s="219">
        <v>115</v>
      </c>
    </row>
    <row r="22" spans="1:7" ht="12.4" customHeight="1" x14ac:dyDescent="0.2">
      <c r="A22" s="70">
        <v>16</v>
      </c>
      <c r="B22" s="219">
        <v>2795</v>
      </c>
      <c r="C22" s="219">
        <v>3132</v>
      </c>
      <c r="D22" s="219">
        <v>3068</v>
      </c>
      <c r="E22" s="219">
        <v>2531</v>
      </c>
      <c r="F22" s="219">
        <v>2568</v>
      </c>
      <c r="G22" s="219">
        <v>2605</v>
      </c>
    </row>
    <row r="23" spans="1:7" ht="12.4" customHeight="1" x14ac:dyDescent="0.2">
      <c r="A23" s="70">
        <v>17</v>
      </c>
      <c r="B23" s="219">
        <v>506</v>
      </c>
      <c r="C23" s="219">
        <v>620</v>
      </c>
      <c r="D23" s="219">
        <v>567</v>
      </c>
      <c r="E23" s="219">
        <v>534</v>
      </c>
      <c r="F23" s="219">
        <v>555</v>
      </c>
      <c r="G23" s="219">
        <v>515</v>
      </c>
    </row>
    <row r="24" spans="1:7" ht="12.4" customHeight="1" x14ac:dyDescent="0.2">
      <c r="A24" s="70">
        <v>18</v>
      </c>
      <c r="B24" s="219">
        <v>2210</v>
      </c>
      <c r="C24" s="219">
        <v>2172</v>
      </c>
      <c r="D24" s="219">
        <v>2161</v>
      </c>
      <c r="E24" s="219">
        <v>1871</v>
      </c>
      <c r="F24" s="219">
        <v>1898</v>
      </c>
      <c r="G24" s="219">
        <v>1932</v>
      </c>
    </row>
    <row r="25" spans="1:7" ht="12.4" customHeight="1" x14ac:dyDescent="0.2">
      <c r="A25" s="70">
        <v>19</v>
      </c>
      <c r="B25" s="219">
        <v>444</v>
      </c>
      <c r="C25" s="219">
        <v>403</v>
      </c>
      <c r="D25" s="219">
        <v>398</v>
      </c>
      <c r="E25" s="219">
        <v>440</v>
      </c>
      <c r="F25" s="219">
        <v>396</v>
      </c>
      <c r="G25" s="219">
        <v>368</v>
      </c>
    </row>
    <row r="26" spans="1:7" ht="12.4" customHeight="1" x14ac:dyDescent="0.2">
      <c r="A26" s="71">
        <v>20</v>
      </c>
      <c r="B26" s="219">
        <v>1534</v>
      </c>
      <c r="C26" s="219">
        <v>1590</v>
      </c>
      <c r="D26" s="219">
        <v>1606</v>
      </c>
      <c r="E26" s="219">
        <v>1432</v>
      </c>
      <c r="F26" s="219">
        <v>1415</v>
      </c>
      <c r="G26" s="219">
        <v>1412</v>
      </c>
    </row>
    <row r="27" spans="1:7" ht="12.4" customHeight="1" x14ac:dyDescent="0.2">
      <c r="A27" s="70">
        <v>21</v>
      </c>
      <c r="B27" s="220">
        <v>2236</v>
      </c>
      <c r="C27" s="220">
        <v>2435</v>
      </c>
      <c r="D27" s="220">
        <v>2356</v>
      </c>
      <c r="E27" s="220">
        <v>2016</v>
      </c>
      <c r="F27" s="220">
        <v>1989</v>
      </c>
      <c r="G27" s="220">
        <v>2032</v>
      </c>
    </row>
    <row r="28" spans="1:7" ht="12.4" customHeight="1" x14ac:dyDescent="0.2">
      <c r="A28" s="70">
        <v>22</v>
      </c>
      <c r="B28" s="219">
        <v>182</v>
      </c>
      <c r="C28" s="219">
        <v>223</v>
      </c>
      <c r="D28" s="219">
        <v>214</v>
      </c>
      <c r="E28" s="219">
        <v>187</v>
      </c>
      <c r="F28" s="219">
        <v>190</v>
      </c>
      <c r="G28" s="219">
        <v>205</v>
      </c>
    </row>
    <row r="29" spans="1:7" ht="12.4" customHeight="1" x14ac:dyDescent="0.2">
      <c r="A29" s="70">
        <v>23</v>
      </c>
      <c r="B29" s="219">
        <v>94</v>
      </c>
      <c r="C29" s="219">
        <v>83</v>
      </c>
      <c r="D29" s="219">
        <v>83</v>
      </c>
      <c r="E29" s="219">
        <v>93</v>
      </c>
      <c r="F29" s="219">
        <v>86</v>
      </c>
      <c r="G29" s="219">
        <v>71</v>
      </c>
    </row>
    <row r="30" spans="1:7" ht="12.4" customHeight="1" x14ac:dyDescent="0.2">
      <c r="A30" s="70">
        <v>24</v>
      </c>
      <c r="B30" s="219">
        <v>1035</v>
      </c>
      <c r="C30" s="219">
        <v>1231</v>
      </c>
      <c r="D30" s="219">
        <v>1207</v>
      </c>
      <c r="E30" s="219">
        <v>941</v>
      </c>
      <c r="F30" s="219">
        <v>963</v>
      </c>
      <c r="G30" s="219">
        <v>1059</v>
      </c>
    </row>
    <row r="31" spans="1:7" ht="12.4" customHeight="1" x14ac:dyDescent="0.2">
      <c r="A31" s="70">
        <v>25</v>
      </c>
      <c r="B31" s="219">
        <v>4631</v>
      </c>
      <c r="C31" s="219">
        <v>4493</v>
      </c>
      <c r="D31" s="219">
        <v>4533</v>
      </c>
      <c r="E31" s="219">
        <v>3685</v>
      </c>
      <c r="F31" s="219">
        <v>3838</v>
      </c>
      <c r="G31" s="219">
        <v>3919</v>
      </c>
    </row>
    <row r="32" spans="1:7" ht="12.4" customHeight="1" x14ac:dyDescent="0.2">
      <c r="A32" s="70">
        <v>26</v>
      </c>
      <c r="B32" s="219">
        <v>348</v>
      </c>
      <c r="C32" s="219">
        <v>389</v>
      </c>
      <c r="D32" s="219">
        <v>387</v>
      </c>
      <c r="E32" s="219">
        <v>342</v>
      </c>
      <c r="F32" s="219">
        <v>329</v>
      </c>
      <c r="G32" s="219">
        <v>333</v>
      </c>
    </row>
    <row r="33" spans="1:7" ht="12.4" customHeight="1" x14ac:dyDescent="0.2">
      <c r="A33" s="70">
        <v>27</v>
      </c>
      <c r="B33" s="219">
        <v>211</v>
      </c>
      <c r="C33" s="219">
        <v>271</v>
      </c>
      <c r="D33" s="219">
        <v>298</v>
      </c>
      <c r="E33" s="219">
        <v>245</v>
      </c>
      <c r="F33" s="219">
        <v>199</v>
      </c>
      <c r="G33" s="219">
        <v>263</v>
      </c>
    </row>
    <row r="34" spans="1:7" ht="12.4" customHeight="1" x14ac:dyDescent="0.2">
      <c r="A34" s="70">
        <v>28</v>
      </c>
      <c r="B34" s="219">
        <v>2163</v>
      </c>
      <c r="C34" s="219">
        <v>2245</v>
      </c>
      <c r="D34" s="219">
        <v>2351</v>
      </c>
      <c r="E34" s="219">
        <v>1975</v>
      </c>
      <c r="F34" s="219">
        <v>1865</v>
      </c>
      <c r="G34" s="219">
        <v>2050</v>
      </c>
    </row>
    <row r="35" spans="1:7" ht="12.4" customHeight="1" x14ac:dyDescent="0.2">
      <c r="A35" s="70">
        <v>29</v>
      </c>
      <c r="B35" s="219">
        <v>4185</v>
      </c>
      <c r="C35" s="219">
        <v>4794</v>
      </c>
      <c r="D35" s="219">
        <v>5035</v>
      </c>
      <c r="E35" s="219">
        <v>3170</v>
      </c>
      <c r="F35" s="219">
        <v>3800</v>
      </c>
      <c r="G35" s="219">
        <v>4146</v>
      </c>
    </row>
    <row r="36" spans="1:7" ht="12.4" customHeight="1" x14ac:dyDescent="0.2">
      <c r="A36" s="71">
        <v>30</v>
      </c>
      <c r="B36" s="221">
        <v>7462</v>
      </c>
      <c r="C36" s="221">
        <v>8359</v>
      </c>
      <c r="D36" s="221">
        <v>8412</v>
      </c>
      <c r="E36" s="221">
        <v>5528</v>
      </c>
      <c r="F36" s="221">
        <v>6752</v>
      </c>
      <c r="G36" s="221">
        <v>7035</v>
      </c>
    </row>
    <row r="37" spans="1:7" ht="12.4" customHeight="1" x14ac:dyDescent="0.2">
      <c r="A37" s="70">
        <v>31</v>
      </c>
      <c r="B37" s="219">
        <v>1501</v>
      </c>
      <c r="C37" s="219">
        <v>1799</v>
      </c>
      <c r="D37" s="219">
        <v>1923</v>
      </c>
      <c r="E37" s="219">
        <v>1230</v>
      </c>
      <c r="F37" s="219">
        <v>1446</v>
      </c>
      <c r="G37" s="219">
        <v>1626</v>
      </c>
    </row>
    <row r="38" spans="1:7" ht="12.4" customHeight="1" x14ac:dyDescent="0.2">
      <c r="A38" s="70">
        <v>32</v>
      </c>
      <c r="B38" s="219">
        <v>2238</v>
      </c>
      <c r="C38" s="219">
        <v>2120</v>
      </c>
      <c r="D38" s="219">
        <v>2146</v>
      </c>
      <c r="E38" s="219">
        <v>1733</v>
      </c>
      <c r="F38" s="219">
        <v>1809</v>
      </c>
      <c r="G38" s="219">
        <v>1800</v>
      </c>
    </row>
    <row r="39" spans="1:7" ht="12.4" customHeight="1" x14ac:dyDescent="0.2">
      <c r="A39" s="70">
        <v>33</v>
      </c>
      <c r="B39" s="219">
        <v>1068</v>
      </c>
      <c r="C39" s="219">
        <v>923</v>
      </c>
      <c r="D39" s="219">
        <v>1246</v>
      </c>
      <c r="E39" s="219">
        <v>797</v>
      </c>
      <c r="F39" s="219">
        <v>903</v>
      </c>
      <c r="G39" s="219">
        <v>868</v>
      </c>
    </row>
    <row r="40" spans="1:7" ht="12.4" customHeight="1" x14ac:dyDescent="0.2">
      <c r="A40" s="70">
        <v>34</v>
      </c>
      <c r="B40" s="219">
        <v>415</v>
      </c>
      <c r="C40" s="219">
        <v>272</v>
      </c>
      <c r="D40" s="219">
        <v>344</v>
      </c>
      <c r="E40" s="219">
        <v>294</v>
      </c>
      <c r="F40" s="219">
        <v>323</v>
      </c>
      <c r="G40" s="219">
        <v>276</v>
      </c>
    </row>
    <row r="41" spans="1:7" ht="12.4" customHeight="1" x14ac:dyDescent="0.2">
      <c r="A41" s="70">
        <v>35</v>
      </c>
      <c r="B41" s="219">
        <v>13939</v>
      </c>
      <c r="C41" s="219">
        <v>15664</v>
      </c>
      <c r="D41" s="219">
        <v>17653</v>
      </c>
      <c r="E41" s="219">
        <v>11809</v>
      </c>
      <c r="F41" s="219">
        <v>13111</v>
      </c>
      <c r="G41" s="219">
        <v>14141</v>
      </c>
    </row>
    <row r="42" spans="1:7" ht="12.4" customHeight="1" x14ac:dyDescent="0.2">
      <c r="A42" s="70">
        <v>36</v>
      </c>
      <c r="B42" s="219">
        <v>1767</v>
      </c>
      <c r="C42" s="219">
        <v>1865</v>
      </c>
      <c r="D42" s="219">
        <v>2054</v>
      </c>
      <c r="E42" s="219">
        <v>1625</v>
      </c>
      <c r="F42" s="219">
        <v>1703</v>
      </c>
      <c r="G42" s="219">
        <v>1629</v>
      </c>
    </row>
    <row r="43" spans="1:7" ht="12.4" customHeight="1" x14ac:dyDescent="0.2">
      <c r="A43" s="70">
        <v>37</v>
      </c>
      <c r="B43" s="219">
        <v>1613</v>
      </c>
      <c r="C43" s="219">
        <v>1771</v>
      </c>
      <c r="D43" s="219">
        <v>1861</v>
      </c>
      <c r="E43" s="219">
        <v>1377</v>
      </c>
      <c r="F43" s="219">
        <v>1604</v>
      </c>
      <c r="G43" s="219">
        <v>1479</v>
      </c>
    </row>
    <row r="44" spans="1:7" ht="12.4" customHeight="1" x14ac:dyDescent="0.2">
      <c r="A44" s="70">
        <v>38</v>
      </c>
      <c r="B44" s="219">
        <v>1314</v>
      </c>
      <c r="C44" s="219">
        <v>1220</v>
      </c>
      <c r="D44" s="219">
        <v>1361</v>
      </c>
      <c r="E44" s="219">
        <v>1221</v>
      </c>
      <c r="F44" s="219">
        <v>1158</v>
      </c>
      <c r="G44" s="219">
        <v>1052</v>
      </c>
    </row>
    <row r="45" spans="1:7" ht="12.4" customHeight="1" x14ac:dyDescent="0.2">
      <c r="A45" s="70">
        <v>39</v>
      </c>
      <c r="B45" s="219">
        <v>1115</v>
      </c>
      <c r="C45" s="219">
        <v>1093</v>
      </c>
      <c r="D45" s="219">
        <v>1164</v>
      </c>
      <c r="E45" s="219">
        <v>1021</v>
      </c>
      <c r="F45" s="219">
        <v>1015</v>
      </c>
      <c r="G45" s="219">
        <v>927</v>
      </c>
    </row>
    <row r="46" spans="1:7" ht="12.4" customHeight="1" x14ac:dyDescent="0.2">
      <c r="A46" s="71">
        <v>40</v>
      </c>
      <c r="B46" s="219">
        <v>639</v>
      </c>
      <c r="C46" s="219">
        <v>726</v>
      </c>
      <c r="D46" s="219">
        <v>906</v>
      </c>
      <c r="E46" s="219">
        <v>636</v>
      </c>
      <c r="F46" s="219">
        <v>621</v>
      </c>
      <c r="G46" s="219">
        <v>672</v>
      </c>
    </row>
    <row r="47" spans="1:7" ht="12.4" customHeight="1" x14ac:dyDescent="0.2">
      <c r="A47" s="70">
        <v>41</v>
      </c>
      <c r="B47" s="222">
        <v>5834</v>
      </c>
      <c r="C47" s="222">
        <v>6314</v>
      </c>
      <c r="D47" s="222">
        <v>6512</v>
      </c>
      <c r="E47" s="222">
        <v>4731</v>
      </c>
      <c r="F47" s="222">
        <v>5402</v>
      </c>
      <c r="G47" s="222">
        <v>5362</v>
      </c>
    </row>
    <row r="48" spans="1:7" ht="12.4" customHeight="1" x14ac:dyDescent="0.2">
      <c r="A48" s="70">
        <v>42</v>
      </c>
      <c r="B48" s="219">
        <v>3952</v>
      </c>
      <c r="C48" s="219">
        <v>4217</v>
      </c>
      <c r="D48" s="219">
        <v>4816</v>
      </c>
      <c r="E48" s="219">
        <v>3436</v>
      </c>
      <c r="F48" s="219">
        <v>3606</v>
      </c>
      <c r="G48" s="219">
        <v>3576</v>
      </c>
    </row>
    <row r="49" spans="1:7" ht="12.4" customHeight="1" x14ac:dyDescent="0.2">
      <c r="A49" s="70">
        <v>43</v>
      </c>
      <c r="B49" s="219">
        <v>7349</v>
      </c>
      <c r="C49" s="219">
        <v>7826</v>
      </c>
      <c r="D49" s="219">
        <v>7419</v>
      </c>
      <c r="E49" s="219">
        <v>5679</v>
      </c>
      <c r="F49" s="219">
        <v>6393</v>
      </c>
      <c r="G49" s="219">
        <v>6265</v>
      </c>
    </row>
    <row r="50" spans="1:7" ht="12.4" customHeight="1" x14ac:dyDescent="0.2">
      <c r="A50" s="70">
        <v>44</v>
      </c>
      <c r="B50" s="219">
        <v>2265</v>
      </c>
      <c r="C50" s="219">
        <v>2447</v>
      </c>
      <c r="D50" s="219">
        <v>2605</v>
      </c>
      <c r="E50" s="219">
        <v>1783</v>
      </c>
      <c r="F50" s="219">
        <v>1945</v>
      </c>
      <c r="G50" s="219">
        <v>2159</v>
      </c>
    </row>
    <row r="51" spans="1:7" x14ac:dyDescent="0.2">
      <c r="A51" s="72">
        <v>45</v>
      </c>
      <c r="B51" s="223">
        <v>1084</v>
      </c>
      <c r="C51" s="223">
        <v>1133</v>
      </c>
      <c r="D51" s="223">
        <v>1389</v>
      </c>
      <c r="E51" s="223">
        <v>863</v>
      </c>
      <c r="F51" s="223">
        <v>1034</v>
      </c>
      <c r="G51" s="223">
        <v>1058</v>
      </c>
    </row>
    <row r="52" spans="1:7" ht="12.4" customHeight="1" x14ac:dyDescent="0.2">
      <c r="A52" s="73"/>
      <c r="B52" s="74"/>
      <c r="C52" s="74"/>
      <c r="D52" s="74"/>
      <c r="E52" s="74"/>
      <c r="F52" s="74"/>
      <c r="G52" s="74"/>
    </row>
    <row r="53" spans="1:7" s="75" customFormat="1" ht="16.899999999999999" customHeight="1" x14ac:dyDescent="0.2">
      <c r="A53" s="354" t="s">
        <v>15</v>
      </c>
      <c r="B53" s="355"/>
      <c r="C53" s="355"/>
      <c r="D53" s="355"/>
      <c r="E53" s="355"/>
      <c r="F53" s="355"/>
      <c r="G53" s="356"/>
    </row>
  </sheetData>
  <mergeCells count="4">
    <mergeCell ref="E4:G4"/>
    <mergeCell ref="A53:G53"/>
    <mergeCell ref="B4:D4"/>
    <mergeCell ref="A4:A5"/>
  </mergeCells>
  <phoneticPr fontId="3" type="noConversion"/>
  <printOptions horizontalCentered="1"/>
  <pageMargins left="0.74803149606299213" right="0.74803149606299213" top="0.78740157480314965" bottom="0.78740157480314965" header="0.51181102362204722" footer="0.51181102362204722"/>
  <pageSetup paperSize="9" scale="11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L43"/>
  <sheetViews>
    <sheetView view="pageBreakPreview" zoomScale="115" zoomScaleNormal="85" zoomScaleSheetLayoutView="115" workbookViewId="0"/>
  </sheetViews>
  <sheetFormatPr defaultColWidth="10.625" defaultRowHeight="19.5" customHeight="1" x14ac:dyDescent="0.25"/>
  <cols>
    <col min="1" max="1" width="18.125" style="16" customWidth="1"/>
    <col min="2" max="2" width="11.875" style="16" customWidth="1"/>
    <col min="3" max="3" width="10.125" style="76" customWidth="1"/>
    <col min="4" max="4" width="19.375" style="16" customWidth="1"/>
    <col min="5" max="5" width="10.875" style="16" customWidth="1"/>
    <col min="6" max="6" width="10.125" style="76" customWidth="1"/>
    <col min="7" max="16384" width="10.625" style="16"/>
  </cols>
  <sheetData>
    <row r="1" spans="1:12" ht="19.5" customHeight="1" x14ac:dyDescent="0.25">
      <c r="A1" s="67" t="s">
        <v>198</v>
      </c>
    </row>
    <row r="2" spans="1:12" ht="10.15" customHeight="1" x14ac:dyDescent="0.25"/>
    <row r="3" spans="1:12" ht="18" customHeight="1" x14ac:dyDescent="0.25">
      <c r="A3" s="131" t="s">
        <v>158</v>
      </c>
      <c r="B3" s="132" t="s">
        <v>159</v>
      </c>
      <c r="C3" s="133" t="s">
        <v>160</v>
      </c>
      <c r="D3" s="130" t="s">
        <v>161</v>
      </c>
      <c r="E3" s="132" t="s">
        <v>159</v>
      </c>
      <c r="F3" s="133" t="s">
        <v>160</v>
      </c>
    </row>
    <row r="4" spans="1:12" ht="18" customHeight="1" x14ac:dyDescent="0.25">
      <c r="A4" s="305" t="s">
        <v>209</v>
      </c>
      <c r="B4" s="306">
        <v>73374</v>
      </c>
      <c r="C4" s="307">
        <f>B4/$B$40</f>
        <v>0.76497388367025654</v>
      </c>
      <c r="D4" s="308" t="s">
        <v>241</v>
      </c>
      <c r="E4" s="306">
        <v>46</v>
      </c>
      <c r="F4" s="307">
        <f>E4/$B$40</f>
        <v>4.795813046696623E-4</v>
      </c>
    </row>
    <row r="5" spans="1:12" ht="18" customHeight="1" x14ac:dyDescent="0.25">
      <c r="A5" s="305" t="s">
        <v>210</v>
      </c>
      <c r="B5" s="306">
        <v>4929</v>
      </c>
      <c r="C5" s="307">
        <f t="shared" ref="C5:C36" si="0">B5/$B$40</f>
        <v>5.1388179363407949E-2</v>
      </c>
      <c r="D5" s="308" t="s">
        <v>242</v>
      </c>
      <c r="E5" s="306">
        <v>45</v>
      </c>
      <c r="F5" s="307">
        <f t="shared" ref="F5:F35" si="1">E5/$B$40</f>
        <v>4.6915562413336529E-4</v>
      </c>
    </row>
    <row r="6" spans="1:12" ht="18" customHeight="1" x14ac:dyDescent="0.25">
      <c r="A6" s="305" t="s">
        <v>211</v>
      </c>
      <c r="B6" s="306">
        <v>4032</v>
      </c>
      <c r="C6" s="307">
        <f t="shared" si="0"/>
        <v>4.2036343922349534E-2</v>
      </c>
      <c r="D6" s="305" t="s">
        <v>243</v>
      </c>
      <c r="E6" s="306">
        <v>37</v>
      </c>
      <c r="F6" s="307">
        <f t="shared" si="1"/>
        <v>3.8575017984298927E-4</v>
      </c>
    </row>
    <row r="7" spans="1:12" ht="18" customHeight="1" x14ac:dyDescent="0.25">
      <c r="A7" s="305" t="s">
        <v>212</v>
      </c>
      <c r="B7" s="306">
        <v>3437</v>
      </c>
      <c r="C7" s="307">
        <f t="shared" si="0"/>
        <v>3.5833064003252812E-2</v>
      </c>
      <c r="D7" s="305" t="s">
        <v>244</v>
      </c>
      <c r="E7" s="306">
        <v>33</v>
      </c>
      <c r="F7" s="307">
        <f t="shared" si="1"/>
        <v>3.440474576978012E-4</v>
      </c>
    </row>
    <row r="8" spans="1:12" ht="18" customHeight="1" x14ac:dyDescent="0.25">
      <c r="A8" s="305" t="s">
        <v>213</v>
      </c>
      <c r="B8" s="306">
        <v>1571</v>
      </c>
      <c r="C8" s="307">
        <f t="shared" si="0"/>
        <v>1.6378744122522597E-2</v>
      </c>
      <c r="D8" s="305" t="s">
        <v>245</v>
      </c>
      <c r="E8" s="306">
        <v>29</v>
      </c>
      <c r="F8" s="307">
        <f t="shared" si="1"/>
        <v>3.0234473555261319E-4</v>
      </c>
    </row>
    <row r="9" spans="1:12" ht="18" customHeight="1" x14ac:dyDescent="0.25">
      <c r="A9" s="305" t="s">
        <v>214</v>
      </c>
      <c r="B9" s="306">
        <v>1548</v>
      </c>
      <c r="C9" s="307">
        <f t="shared" si="0"/>
        <v>1.6138953470187768E-2</v>
      </c>
      <c r="D9" s="308" t="s">
        <v>246</v>
      </c>
      <c r="E9" s="306">
        <v>28</v>
      </c>
      <c r="F9" s="307">
        <f t="shared" si="1"/>
        <v>2.9191905501631618E-4</v>
      </c>
    </row>
    <row r="10" spans="1:12" ht="18" customHeight="1" x14ac:dyDescent="0.25">
      <c r="A10" s="305" t="s">
        <v>215</v>
      </c>
      <c r="B10" s="306">
        <v>798</v>
      </c>
      <c r="C10" s="307">
        <f t="shared" si="0"/>
        <v>8.3196930679650116E-3</v>
      </c>
      <c r="D10" s="305" t="s">
        <v>247</v>
      </c>
      <c r="E10" s="306">
        <v>28</v>
      </c>
      <c r="F10" s="307">
        <f t="shared" si="1"/>
        <v>2.9191905501631618E-4</v>
      </c>
      <c r="J10" s="105"/>
      <c r="K10" s="105"/>
      <c r="L10" s="105"/>
    </row>
    <row r="11" spans="1:12" ht="18" customHeight="1" x14ac:dyDescent="0.25">
      <c r="A11" s="305" t="s">
        <v>216</v>
      </c>
      <c r="B11" s="306">
        <v>730</v>
      </c>
      <c r="C11" s="307">
        <f t="shared" si="0"/>
        <v>7.610746791496815E-3</v>
      </c>
      <c r="D11" s="305" t="s">
        <v>248</v>
      </c>
      <c r="E11" s="306">
        <v>26</v>
      </c>
      <c r="F11" s="307">
        <f t="shared" si="1"/>
        <v>2.710676939437222E-4</v>
      </c>
    </row>
    <row r="12" spans="1:12" ht="18" customHeight="1" x14ac:dyDescent="0.25">
      <c r="A12" s="305" t="s">
        <v>217</v>
      </c>
      <c r="B12" s="306">
        <v>628</v>
      </c>
      <c r="C12" s="307">
        <f t="shared" si="0"/>
        <v>6.5473273767945204E-3</v>
      </c>
      <c r="D12" s="305" t="s">
        <v>249</v>
      </c>
      <c r="E12" s="306">
        <v>20</v>
      </c>
      <c r="F12" s="307">
        <f t="shared" si="1"/>
        <v>2.0851361072594013E-4</v>
      </c>
    </row>
    <row r="13" spans="1:12" ht="18" customHeight="1" x14ac:dyDescent="0.25">
      <c r="A13" s="305" t="s">
        <v>218</v>
      </c>
      <c r="B13" s="306">
        <v>595</v>
      </c>
      <c r="C13" s="307">
        <f t="shared" si="0"/>
        <v>6.2032799190967188E-3</v>
      </c>
      <c r="D13" s="305" t="s">
        <v>250</v>
      </c>
      <c r="E13" s="306">
        <v>20</v>
      </c>
      <c r="F13" s="307">
        <f t="shared" si="1"/>
        <v>2.0851361072594013E-4</v>
      </c>
      <c r="J13" s="98"/>
      <c r="K13" s="98"/>
      <c r="L13" s="98"/>
    </row>
    <row r="14" spans="1:12" ht="18" customHeight="1" x14ac:dyDescent="0.25">
      <c r="A14" s="308" t="s">
        <v>219</v>
      </c>
      <c r="B14" s="306">
        <v>586</v>
      </c>
      <c r="C14" s="307">
        <f t="shared" si="0"/>
        <v>6.1094487942700464E-3</v>
      </c>
      <c r="D14" s="305" t="s">
        <v>251</v>
      </c>
      <c r="E14" s="306">
        <v>19</v>
      </c>
      <c r="F14" s="307">
        <f t="shared" si="1"/>
        <v>1.9808793018964314E-4</v>
      </c>
    </row>
    <row r="15" spans="1:12" ht="18" customHeight="1" x14ac:dyDescent="0.25">
      <c r="A15" s="305" t="s">
        <v>220</v>
      </c>
      <c r="B15" s="306">
        <v>425</v>
      </c>
      <c r="C15" s="307">
        <f t="shared" si="0"/>
        <v>4.4309142279262276E-3</v>
      </c>
      <c r="D15" s="305" t="s">
        <v>252</v>
      </c>
      <c r="E15" s="306">
        <v>18</v>
      </c>
      <c r="F15" s="307">
        <f t="shared" si="1"/>
        <v>1.8766224965334613E-4</v>
      </c>
      <c r="I15" s="77"/>
      <c r="J15" s="60"/>
      <c r="K15" s="60"/>
    </row>
    <row r="16" spans="1:12" ht="19.5" customHeight="1" x14ac:dyDescent="0.25">
      <c r="A16" s="305" t="s">
        <v>221</v>
      </c>
      <c r="B16" s="306">
        <v>308</v>
      </c>
      <c r="C16" s="307">
        <f t="shared" si="0"/>
        <v>3.2111096051794779E-3</v>
      </c>
      <c r="D16" s="305" t="s">
        <v>253</v>
      </c>
      <c r="E16" s="306">
        <v>18</v>
      </c>
      <c r="F16" s="307">
        <f t="shared" si="1"/>
        <v>1.8766224965334613E-4</v>
      </c>
    </row>
    <row r="17" spans="1:12" ht="18" customHeight="1" x14ac:dyDescent="0.25">
      <c r="A17" s="305" t="s">
        <v>280</v>
      </c>
      <c r="B17" s="306">
        <v>298</v>
      </c>
      <c r="C17" s="307">
        <f t="shared" si="0"/>
        <v>3.106852799816508E-3</v>
      </c>
      <c r="D17" s="305" t="s">
        <v>254</v>
      </c>
      <c r="E17" s="306">
        <v>16</v>
      </c>
      <c r="F17" s="307">
        <f t="shared" si="1"/>
        <v>1.6681088858075212E-4</v>
      </c>
    </row>
    <row r="18" spans="1:12" ht="18" customHeight="1" x14ac:dyDescent="0.25">
      <c r="A18" s="305" t="s">
        <v>222</v>
      </c>
      <c r="B18" s="306">
        <v>293</v>
      </c>
      <c r="C18" s="307">
        <f t="shared" si="0"/>
        <v>3.0547243971350232E-3</v>
      </c>
      <c r="D18" s="305" t="s">
        <v>255</v>
      </c>
      <c r="E18" s="306">
        <v>15</v>
      </c>
      <c r="F18" s="307">
        <f t="shared" si="1"/>
        <v>1.563852080444551E-4</v>
      </c>
      <c r="J18" s="78"/>
      <c r="K18" s="78"/>
      <c r="L18" s="78"/>
    </row>
    <row r="19" spans="1:12" ht="18" customHeight="1" x14ac:dyDescent="0.25">
      <c r="A19" s="305" t="s">
        <v>223</v>
      </c>
      <c r="B19" s="306">
        <v>286</v>
      </c>
      <c r="C19" s="307">
        <f t="shared" si="0"/>
        <v>2.9817446333809438E-3</v>
      </c>
      <c r="D19" s="305" t="s">
        <v>256</v>
      </c>
      <c r="E19" s="306">
        <v>14</v>
      </c>
      <c r="F19" s="307">
        <f t="shared" si="1"/>
        <v>1.4595952750815809E-4</v>
      </c>
    </row>
    <row r="20" spans="1:12" ht="18" customHeight="1" x14ac:dyDescent="0.25">
      <c r="A20" s="305" t="s">
        <v>224</v>
      </c>
      <c r="B20" s="306">
        <v>188</v>
      </c>
      <c r="C20" s="307">
        <f t="shared" si="0"/>
        <v>1.9600279408238373E-3</v>
      </c>
      <c r="D20" s="305" t="s">
        <v>257</v>
      </c>
      <c r="E20" s="306">
        <v>12</v>
      </c>
      <c r="F20" s="307">
        <f t="shared" si="1"/>
        <v>1.2510816643556408E-4</v>
      </c>
      <c r="H20" s="60"/>
    </row>
    <row r="21" spans="1:12" ht="18" customHeight="1" x14ac:dyDescent="0.25">
      <c r="A21" s="308" t="s">
        <v>225</v>
      </c>
      <c r="B21" s="306">
        <v>165</v>
      </c>
      <c r="C21" s="307">
        <f t="shared" si="0"/>
        <v>1.720237288489006E-3</v>
      </c>
      <c r="D21" s="305" t="s">
        <v>258</v>
      </c>
      <c r="E21" s="306">
        <v>12</v>
      </c>
      <c r="F21" s="307">
        <f t="shared" si="1"/>
        <v>1.2510816643556408E-4</v>
      </c>
      <c r="H21" s="60"/>
    </row>
    <row r="22" spans="1:12" ht="18" customHeight="1" x14ac:dyDescent="0.25">
      <c r="A22" s="305" t="s">
        <v>226</v>
      </c>
      <c r="B22" s="306">
        <v>164</v>
      </c>
      <c r="C22" s="307">
        <f t="shared" si="0"/>
        <v>1.7098116079527091E-3</v>
      </c>
      <c r="D22" s="305" t="s">
        <v>259</v>
      </c>
      <c r="E22" s="306">
        <v>11</v>
      </c>
      <c r="F22" s="307">
        <f t="shared" si="1"/>
        <v>1.1468248589926708E-4</v>
      </c>
      <c r="H22" s="60"/>
    </row>
    <row r="23" spans="1:12" ht="18" customHeight="1" x14ac:dyDescent="0.25">
      <c r="A23" s="305" t="s">
        <v>227</v>
      </c>
      <c r="B23" s="306">
        <v>123</v>
      </c>
      <c r="C23" s="307">
        <f t="shared" si="0"/>
        <v>1.2823587059645318E-3</v>
      </c>
      <c r="D23" s="305" t="s">
        <v>260</v>
      </c>
      <c r="E23" s="306">
        <v>10</v>
      </c>
      <c r="F23" s="307">
        <f t="shared" si="1"/>
        <v>1.0425680536297007E-4</v>
      </c>
      <c r="H23" s="42"/>
    </row>
    <row r="24" spans="1:12" ht="18" customHeight="1" x14ac:dyDescent="0.25">
      <c r="A24" s="305" t="s">
        <v>228</v>
      </c>
      <c r="B24" s="306">
        <v>110</v>
      </c>
      <c r="C24" s="307">
        <f t="shared" si="0"/>
        <v>1.1468248589926707E-3</v>
      </c>
      <c r="D24" s="305" t="s">
        <v>261</v>
      </c>
      <c r="E24" s="306">
        <v>9</v>
      </c>
      <c r="F24" s="307">
        <f t="shared" si="1"/>
        <v>9.3831124826673063E-5</v>
      </c>
      <c r="H24" s="42"/>
      <c r="I24" s="60"/>
    </row>
    <row r="25" spans="1:12" ht="18" customHeight="1" x14ac:dyDescent="0.25">
      <c r="A25" s="305" t="s">
        <v>229</v>
      </c>
      <c r="B25" s="306">
        <v>92</v>
      </c>
      <c r="C25" s="307">
        <f t="shared" si="0"/>
        <v>9.5916260933932461E-4</v>
      </c>
      <c r="D25" s="305" t="s">
        <v>262</v>
      </c>
      <c r="E25" s="306">
        <v>8</v>
      </c>
      <c r="F25" s="307">
        <f t="shared" si="1"/>
        <v>8.340544429037606E-5</v>
      </c>
      <c r="H25" s="60"/>
    </row>
    <row r="26" spans="1:12" ht="18" customHeight="1" x14ac:dyDescent="0.25">
      <c r="A26" s="305" t="s">
        <v>230</v>
      </c>
      <c r="B26" s="306">
        <v>75</v>
      </c>
      <c r="C26" s="307">
        <f t="shared" si="0"/>
        <v>7.8192604022227555E-4</v>
      </c>
      <c r="D26" s="305" t="s">
        <v>263</v>
      </c>
      <c r="E26" s="306">
        <v>7</v>
      </c>
      <c r="F26" s="307">
        <f t="shared" si="1"/>
        <v>7.2979763754079044E-5</v>
      </c>
      <c r="H26" s="60"/>
    </row>
    <row r="27" spans="1:12" ht="18" customHeight="1" x14ac:dyDescent="0.25">
      <c r="A27" s="305" t="s">
        <v>231</v>
      </c>
      <c r="B27" s="306">
        <v>74</v>
      </c>
      <c r="C27" s="307">
        <f t="shared" si="0"/>
        <v>7.7150035968597853E-4</v>
      </c>
      <c r="D27" s="305" t="s">
        <v>264</v>
      </c>
      <c r="E27" s="306">
        <v>7</v>
      </c>
      <c r="F27" s="307">
        <f t="shared" si="1"/>
        <v>7.2979763754079044E-5</v>
      </c>
      <c r="H27" s="79"/>
    </row>
    <row r="28" spans="1:12" ht="18" customHeight="1" x14ac:dyDescent="0.25">
      <c r="A28" s="305" t="s">
        <v>232</v>
      </c>
      <c r="B28" s="306">
        <v>67</v>
      </c>
      <c r="C28" s="307">
        <f t="shared" si="0"/>
        <v>6.9852059593189942E-4</v>
      </c>
      <c r="D28" s="305" t="s">
        <v>265</v>
      </c>
      <c r="E28" s="306">
        <v>6</v>
      </c>
      <c r="F28" s="307">
        <f t="shared" si="1"/>
        <v>6.2554083217782042E-5</v>
      </c>
      <c r="H28" s="60"/>
    </row>
    <row r="29" spans="1:12" ht="18" customHeight="1" x14ac:dyDescent="0.25">
      <c r="A29" s="305" t="s">
        <v>233</v>
      </c>
      <c r="B29" s="306">
        <v>55</v>
      </c>
      <c r="C29" s="307">
        <f t="shared" si="0"/>
        <v>5.7341242949633534E-4</v>
      </c>
      <c r="D29" s="305" t="s">
        <v>266</v>
      </c>
      <c r="E29" s="306">
        <v>5</v>
      </c>
      <c r="F29" s="307">
        <f t="shared" si="1"/>
        <v>5.2128402681485033E-5</v>
      </c>
      <c r="H29" s="60"/>
    </row>
    <row r="30" spans="1:12" ht="18" customHeight="1" x14ac:dyDescent="0.25">
      <c r="A30" s="305" t="s">
        <v>234</v>
      </c>
      <c r="B30" s="306">
        <v>55</v>
      </c>
      <c r="C30" s="307">
        <f t="shared" si="0"/>
        <v>5.7341242949633534E-4</v>
      </c>
      <c r="D30" s="305" t="s">
        <v>267</v>
      </c>
      <c r="E30" s="306">
        <v>5</v>
      </c>
      <c r="F30" s="307">
        <f t="shared" si="1"/>
        <v>5.2128402681485033E-5</v>
      </c>
      <c r="H30" s="60"/>
    </row>
    <row r="31" spans="1:12" ht="18" customHeight="1" x14ac:dyDescent="0.25">
      <c r="A31" s="305" t="s">
        <v>235</v>
      </c>
      <c r="B31" s="306">
        <v>54</v>
      </c>
      <c r="C31" s="307">
        <f t="shared" si="0"/>
        <v>5.6298674896003832E-4</v>
      </c>
      <c r="D31" s="305" t="s">
        <v>268</v>
      </c>
      <c r="E31" s="306">
        <v>5</v>
      </c>
      <c r="F31" s="307">
        <f t="shared" si="1"/>
        <v>5.2128402681485033E-5</v>
      </c>
      <c r="H31" s="60"/>
    </row>
    <row r="32" spans="1:12" ht="18" customHeight="1" x14ac:dyDescent="0.25">
      <c r="A32" s="305" t="s">
        <v>236</v>
      </c>
      <c r="B32" s="306">
        <v>54</v>
      </c>
      <c r="C32" s="307">
        <f t="shared" si="0"/>
        <v>5.6298674896003832E-4</v>
      </c>
      <c r="D32" s="305" t="s">
        <v>269</v>
      </c>
      <c r="E32" s="306">
        <v>5</v>
      </c>
      <c r="F32" s="307">
        <f t="shared" si="1"/>
        <v>5.2128402681485033E-5</v>
      </c>
      <c r="H32" s="60"/>
    </row>
    <row r="33" spans="1:10" ht="18" customHeight="1" x14ac:dyDescent="0.25">
      <c r="A33" s="305" t="s">
        <v>237</v>
      </c>
      <c r="B33" s="306">
        <v>52</v>
      </c>
      <c r="C33" s="307">
        <f t="shared" si="0"/>
        <v>5.421353878874444E-4</v>
      </c>
      <c r="D33" s="305" t="s">
        <v>270</v>
      </c>
      <c r="E33" s="306">
        <v>5</v>
      </c>
      <c r="F33" s="307">
        <f t="shared" si="1"/>
        <v>5.2128402681485033E-5</v>
      </c>
      <c r="H33" s="60"/>
    </row>
    <row r="34" spans="1:10" ht="18" customHeight="1" x14ac:dyDescent="0.25">
      <c r="A34" s="305" t="s">
        <v>238</v>
      </c>
      <c r="B34" s="306">
        <v>48</v>
      </c>
      <c r="C34" s="307">
        <f t="shared" si="0"/>
        <v>5.0043266574225634E-4</v>
      </c>
      <c r="D34" s="305" t="s">
        <v>271</v>
      </c>
      <c r="E34" s="306">
        <v>5</v>
      </c>
      <c r="F34" s="307">
        <f t="shared" si="1"/>
        <v>5.2128402681485033E-5</v>
      </c>
      <c r="H34" s="60"/>
    </row>
    <row r="35" spans="1:10" ht="18" customHeight="1" x14ac:dyDescent="0.25">
      <c r="A35" s="305" t="s">
        <v>239</v>
      </c>
      <c r="B35" s="306">
        <v>47</v>
      </c>
      <c r="C35" s="307">
        <f t="shared" si="0"/>
        <v>4.9000698520595932E-4</v>
      </c>
      <c r="D35" s="305" t="s">
        <v>272</v>
      </c>
      <c r="E35" s="306">
        <v>86</v>
      </c>
      <c r="F35" s="307">
        <f t="shared" si="1"/>
        <v>8.9660852612154262E-4</v>
      </c>
      <c r="H35" s="60"/>
    </row>
    <row r="36" spans="1:10" ht="18" customHeight="1" x14ac:dyDescent="0.25">
      <c r="A36" s="305" t="s">
        <v>240</v>
      </c>
      <c r="B36" s="306">
        <v>46</v>
      </c>
      <c r="C36" s="307">
        <f t="shared" si="0"/>
        <v>4.795813046696623E-4</v>
      </c>
      <c r="D36" s="305"/>
      <c r="E36" s="306"/>
      <c r="F36" s="307"/>
      <c r="H36" s="60"/>
    </row>
    <row r="37" spans="1:10" ht="18" customHeight="1" x14ac:dyDescent="0.25">
      <c r="A37" s="99"/>
      <c r="B37" s="101" t="s">
        <v>27</v>
      </c>
      <c r="C37" s="104"/>
      <c r="D37" s="100" t="s">
        <v>28</v>
      </c>
      <c r="E37" s="101"/>
      <c r="F37" s="104"/>
      <c r="H37" s="105"/>
      <c r="J37" s="105"/>
    </row>
    <row r="38" spans="1:10" ht="18" customHeight="1" x14ac:dyDescent="0.25">
      <c r="A38" s="90" t="s">
        <v>21</v>
      </c>
      <c r="B38" s="298">
        <f>SUM(B4)</f>
        <v>73374</v>
      </c>
      <c r="C38" s="299"/>
      <c r="D38" s="300">
        <f>B38/B40</f>
        <v>0.76497388367025654</v>
      </c>
      <c r="E38" s="91"/>
    </row>
    <row r="39" spans="1:10" ht="18" customHeight="1" x14ac:dyDescent="0.25">
      <c r="A39" s="92" t="s">
        <v>22</v>
      </c>
      <c r="B39" s="301">
        <f>SUM(B5:B36,E4:E36)</f>
        <v>22543</v>
      </c>
      <c r="C39" s="302"/>
      <c r="D39" s="303">
        <f>B39/B40</f>
        <v>0.23502611632974343</v>
      </c>
      <c r="E39" s="91"/>
    </row>
    <row r="40" spans="1:10" ht="18" customHeight="1" x14ac:dyDescent="0.25">
      <c r="A40" s="93" t="s">
        <v>31</v>
      </c>
      <c r="B40" s="304">
        <f>SUM(B38:B39)</f>
        <v>95917</v>
      </c>
      <c r="C40" s="231"/>
      <c r="D40" s="232">
        <f>SUM(D38:D39)</f>
        <v>1</v>
      </c>
      <c r="E40" s="94"/>
      <c r="F40" s="95"/>
    </row>
    <row r="41" spans="1:10" ht="18" customHeight="1" x14ac:dyDescent="0.25">
      <c r="A41" s="18"/>
      <c r="B41"/>
      <c r="C41"/>
    </row>
    <row r="42" spans="1:10" s="60" customFormat="1" ht="32.25" customHeight="1" x14ac:dyDescent="0.25">
      <c r="A42" s="112" t="s">
        <v>53</v>
      </c>
      <c r="B42" s="362" t="s">
        <v>54</v>
      </c>
      <c r="C42" s="362"/>
      <c r="D42" s="362"/>
      <c r="E42" s="362"/>
      <c r="F42" s="362"/>
    </row>
    <row r="43" spans="1:10" ht="19.5" customHeight="1" x14ac:dyDescent="0.25">
      <c r="A43" s="125" t="s">
        <v>33</v>
      </c>
      <c r="B43" s="123" t="s">
        <v>55</v>
      </c>
      <c r="C43" s="124"/>
      <c r="D43" s="123"/>
    </row>
  </sheetData>
  <mergeCells count="1">
    <mergeCell ref="B42:F42"/>
  </mergeCells>
  <phoneticPr fontId="3" type="noConversion"/>
  <printOptions horizontalCentered="1" verticalCentered="1"/>
  <pageMargins left="0" right="0" top="0" bottom="0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F43"/>
  <sheetViews>
    <sheetView view="pageBreakPreview" topLeftCell="A13" zoomScale="115" zoomScaleNormal="85" zoomScaleSheetLayoutView="115" workbookViewId="0">
      <selection activeCell="F35" sqref="A4:F35"/>
    </sheetView>
  </sheetViews>
  <sheetFormatPr defaultColWidth="12.625" defaultRowHeight="15.2" customHeight="1" x14ac:dyDescent="0.25"/>
  <cols>
    <col min="1" max="1" width="13.875" style="225" customWidth="1"/>
    <col min="2" max="2" width="14.375" style="225" customWidth="1"/>
    <col min="3" max="3" width="12.75" style="226" customWidth="1"/>
    <col min="4" max="4" width="17.875" style="225" customWidth="1"/>
    <col min="5" max="5" width="14.375" style="225" customWidth="1"/>
    <col min="6" max="6" width="10.625" style="227" customWidth="1"/>
    <col min="7" max="16384" width="12.625" style="225"/>
  </cols>
  <sheetData>
    <row r="1" spans="1:6" ht="15.2" customHeight="1" x14ac:dyDescent="0.25">
      <c r="A1" s="224" t="s">
        <v>199</v>
      </c>
    </row>
    <row r="3" spans="1:6" ht="15.2" customHeight="1" x14ac:dyDescent="0.25">
      <c r="A3" s="130" t="s">
        <v>162</v>
      </c>
      <c r="B3" s="130" t="s">
        <v>163</v>
      </c>
      <c r="C3" s="133" t="s">
        <v>164</v>
      </c>
      <c r="D3" s="130" t="s">
        <v>165</v>
      </c>
      <c r="E3" s="130" t="s">
        <v>166</v>
      </c>
      <c r="F3" s="237" t="s">
        <v>167</v>
      </c>
    </row>
    <row r="4" spans="1:6" ht="15.2" customHeight="1" x14ac:dyDescent="0.25">
      <c r="A4" s="311" t="s">
        <v>209</v>
      </c>
      <c r="B4" s="306">
        <v>62071</v>
      </c>
      <c r="C4" s="307">
        <f t="shared" ref="C4:C35" si="0">B4/$B$39</f>
        <v>0.76198134053523203</v>
      </c>
      <c r="D4" s="311" t="s">
        <v>238</v>
      </c>
      <c r="E4" s="306">
        <v>40</v>
      </c>
      <c r="F4" s="307">
        <f t="shared" ref="F4:F34" si="1">E4/$B$39</f>
        <v>4.9103854652590229E-4</v>
      </c>
    </row>
    <row r="5" spans="1:6" ht="15.2" customHeight="1" x14ac:dyDescent="0.25">
      <c r="A5" s="311" t="s">
        <v>210</v>
      </c>
      <c r="B5" s="306">
        <v>4111</v>
      </c>
      <c r="C5" s="307">
        <f t="shared" si="0"/>
        <v>5.0466486619199606E-2</v>
      </c>
      <c r="D5" s="311" t="s">
        <v>244</v>
      </c>
      <c r="E5" s="306">
        <v>37</v>
      </c>
      <c r="F5" s="307">
        <f t="shared" si="1"/>
        <v>4.5421065553645962E-4</v>
      </c>
    </row>
    <row r="6" spans="1:6" ht="15.2" customHeight="1" x14ac:dyDescent="0.25">
      <c r="A6" s="311" t="s">
        <v>211</v>
      </c>
      <c r="B6" s="306">
        <v>3340</v>
      </c>
      <c r="C6" s="307">
        <f t="shared" si="0"/>
        <v>4.1001718634912844E-2</v>
      </c>
      <c r="D6" s="311" t="s">
        <v>250</v>
      </c>
      <c r="E6" s="306">
        <v>37</v>
      </c>
      <c r="F6" s="307">
        <f t="shared" si="1"/>
        <v>4.5421065553645962E-4</v>
      </c>
    </row>
    <row r="7" spans="1:6" ht="15.2" customHeight="1" x14ac:dyDescent="0.25">
      <c r="A7" s="311" t="s">
        <v>212</v>
      </c>
      <c r="B7" s="306">
        <v>3301</v>
      </c>
      <c r="C7" s="307">
        <f t="shared" si="0"/>
        <v>4.0522956052050085E-2</v>
      </c>
      <c r="D7" s="311" t="s">
        <v>234</v>
      </c>
      <c r="E7" s="306">
        <v>30</v>
      </c>
      <c r="F7" s="307">
        <f t="shared" si="1"/>
        <v>3.6827890989442672E-4</v>
      </c>
    </row>
    <row r="8" spans="1:6" ht="15.2" customHeight="1" x14ac:dyDescent="0.25">
      <c r="A8" s="311" t="s">
        <v>214</v>
      </c>
      <c r="B8" s="306">
        <v>1491</v>
      </c>
      <c r="C8" s="307">
        <f t="shared" si="0"/>
        <v>1.8303461821753006E-2</v>
      </c>
      <c r="D8" s="311" t="s">
        <v>245</v>
      </c>
      <c r="E8" s="306">
        <v>26</v>
      </c>
      <c r="F8" s="307">
        <f t="shared" si="1"/>
        <v>3.1917505524183649E-4</v>
      </c>
    </row>
    <row r="9" spans="1:6" ht="15.2" customHeight="1" x14ac:dyDescent="0.25">
      <c r="A9" s="311" t="s">
        <v>213</v>
      </c>
      <c r="B9" s="306">
        <v>1290</v>
      </c>
      <c r="C9" s="307">
        <f t="shared" si="0"/>
        <v>1.583599312546035E-2</v>
      </c>
      <c r="D9" s="311" t="s">
        <v>247</v>
      </c>
      <c r="E9" s="306">
        <v>26</v>
      </c>
      <c r="F9" s="307">
        <f t="shared" si="1"/>
        <v>3.1917505524183649E-4</v>
      </c>
    </row>
    <row r="10" spans="1:6" ht="15.2" customHeight="1" x14ac:dyDescent="0.25">
      <c r="A10" s="311" t="s">
        <v>215</v>
      </c>
      <c r="B10" s="306">
        <v>698</v>
      </c>
      <c r="C10" s="307">
        <f t="shared" si="0"/>
        <v>8.5686226368769953E-3</v>
      </c>
      <c r="D10" s="311" t="s">
        <v>243</v>
      </c>
      <c r="E10" s="306">
        <v>23</v>
      </c>
      <c r="F10" s="307">
        <f t="shared" si="1"/>
        <v>2.8234716425239382E-4</v>
      </c>
    </row>
    <row r="11" spans="1:6" ht="15.2" customHeight="1" x14ac:dyDescent="0.25">
      <c r="A11" s="311" t="s">
        <v>218</v>
      </c>
      <c r="B11" s="306">
        <v>544</v>
      </c>
      <c r="C11" s="307">
        <f t="shared" si="0"/>
        <v>6.6781242327522711E-3</v>
      </c>
      <c r="D11" s="311" t="s">
        <v>246</v>
      </c>
      <c r="E11" s="306">
        <v>23</v>
      </c>
      <c r="F11" s="307">
        <f t="shared" si="1"/>
        <v>2.8234716425239382E-4</v>
      </c>
    </row>
    <row r="12" spans="1:6" ht="15.2" customHeight="1" x14ac:dyDescent="0.25">
      <c r="A12" s="311" t="s">
        <v>217</v>
      </c>
      <c r="B12" s="306">
        <v>478</v>
      </c>
      <c r="C12" s="307">
        <f t="shared" si="0"/>
        <v>5.8679106309845325E-3</v>
      </c>
      <c r="D12" s="311" t="s">
        <v>252</v>
      </c>
      <c r="E12" s="306">
        <v>23</v>
      </c>
      <c r="F12" s="307">
        <f t="shared" si="1"/>
        <v>2.8234716425239382E-4</v>
      </c>
    </row>
    <row r="13" spans="1:6" ht="15.2" customHeight="1" x14ac:dyDescent="0.25">
      <c r="A13" s="311" t="s">
        <v>216</v>
      </c>
      <c r="B13" s="306">
        <v>437</v>
      </c>
      <c r="C13" s="307">
        <f t="shared" si="0"/>
        <v>5.3645961207954822E-3</v>
      </c>
      <c r="D13" s="311" t="s">
        <v>253</v>
      </c>
      <c r="E13" s="306">
        <v>23</v>
      </c>
      <c r="F13" s="307">
        <f t="shared" si="1"/>
        <v>2.8234716425239382E-4</v>
      </c>
    </row>
    <row r="14" spans="1:6" ht="15.2" customHeight="1" x14ac:dyDescent="0.25">
      <c r="A14" s="311" t="s">
        <v>219</v>
      </c>
      <c r="B14" s="306">
        <v>436</v>
      </c>
      <c r="C14" s="307">
        <f t="shared" si="0"/>
        <v>5.3523201571323347E-3</v>
      </c>
      <c r="D14" s="311" t="s">
        <v>237</v>
      </c>
      <c r="E14" s="306">
        <v>18</v>
      </c>
      <c r="F14" s="307">
        <f t="shared" si="1"/>
        <v>2.2096734593665603E-4</v>
      </c>
    </row>
    <row r="15" spans="1:6" ht="15.2" customHeight="1" x14ac:dyDescent="0.25">
      <c r="A15" s="311" t="s">
        <v>220</v>
      </c>
      <c r="B15" s="306">
        <v>395</v>
      </c>
      <c r="C15" s="307">
        <f t="shared" si="0"/>
        <v>4.8490056469432854E-3</v>
      </c>
      <c r="D15" s="311" t="s">
        <v>251</v>
      </c>
      <c r="E15" s="306">
        <v>18</v>
      </c>
      <c r="F15" s="307">
        <f t="shared" si="1"/>
        <v>2.2096734593665603E-4</v>
      </c>
    </row>
    <row r="16" spans="1:6" ht="15.2" customHeight="1" x14ac:dyDescent="0.25">
      <c r="A16" s="311" t="s">
        <v>223</v>
      </c>
      <c r="B16" s="306">
        <v>306</v>
      </c>
      <c r="C16" s="307">
        <f t="shared" si="0"/>
        <v>3.7564448809231524E-3</v>
      </c>
      <c r="D16" s="311" t="s">
        <v>255</v>
      </c>
      <c r="E16" s="306">
        <v>14</v>
      </c>
      <c r="F16" s="307">
        <f t="shared" si="1"/>
        <v>1.718634912840658E-4</v>
      </c>
    </row>
    <row r="17" spans="1:6" ht="15.2" customHeight="1" x14ac:dyDescent="0.25">
      <c r="A17" s="311" t="s">
        <v>221</v>
      </c>
      <c r="B17" s="306">
        <v>300</v>
      </c>
      <c r="C17" s="307">
        <f t="shared" si="0"/>
        <v>3.682789098944267E-3</v>
      </c>
      <c r="D17" s="311" t="s">
        <v>254</v>
      </c>
      <c r="E17" s="306">
        <v>13</v>
      </c>
      <c r="F17" s="307">
        <f t="shared" si="1"/>
        <v>1.5958752762091824E-4</v>
      </c>
    </row>
    <row r="18" spans="1:6" ht="15.2" customHeight="1" x14ac:dyDescent="0.25">
      <c r="A18" s="311" t="s">
        <v>273</v>
      </c>
      <c r="B18" s="306">
        <v>230</v>
      </c>
      <c r="C18" s="307">
        <f t="shared" si="0"/>
        <v>2.8234716425239383E-3</v>
      </c>
      <c r="D18" s="311" t="s">
        <v>263</v>
      </c>
      <c r="E18" s="306">
        <v>12</v>
      </c>
      <c r="F18" s="307">
        <f t="shared" si="1"/>
        <v>1.4731156395777069E-4</v>
      </c>
    </row>
    <row r="19" spans="1:6" ht="15.2" customHeight="1" x14ac:dyDescent="0.25">
      <c r="A19" s="311" t="s">
        <v>222</v>
      </c>
      <c r="B19" s="306">
        <v>199</v>
      </c>
      <c r="C19" s="307">
        <f t="shared" si="0"/>
        <v>2.4429167689663639E-3</v>
      </c>
      <c r="D19" s="311" t="s">
        <v>274</v>
      </c>
      <c r="E19" s="306">
        <v>12</v>
      </c>
      <c r="F19" s="307">
        <f t="shared" si="1"/>
        <v>1.4731156395777069E-4</v>
      </c>
    </row>
    <row r="20" spans="1:6" ht="15.2" customHeight="1" x14ac:dyDescent="0.25">
      <c r="A20" s="311" t="s">
        <v>225</v>
      </c>
      <c r="B20" s="306">
        <v>171</v>
      </c>
      <c r="C20" s="307">
        <f t="shared" si="0"/>
        <v>2.0991897863982321E-3</v>
      </c>
      <c r="D20" s="311" t="s">
        <v>275</v>
      </c>
      <c r="E20" s="306">
        <v>9</v>
      </c>
      <c r="F20" s="307">
        <f t="shared" si="1"/>
        <v>1.1048367296832802E-4</v>
      </c>
    </row>
    <row r="21" spans="1:6" ht="15.2" customHeight="1" x14ac:dyDescent="0.25">
      <c r="A21" s="311" t="s">
        <v>226</v>
      </c>
      <c r="B21" s="306">
        <v>149</v>
      </c>
      <c r="C21" s="307">
        <f t="shared" si="0"/>
        <v>1.829118585808986E-3</v>
      </c>
      <c r="D21" s="311" t="s">
        <v>276</v>
      </c>
      <c r="E21" s="306">
        <v>9</v>
      </c>
      <c r="F21" s="307">
        <f t="shared" si="1"/>
        <v>1.1048367296832802E-4</v>
      </c>
    </row>
    <row r="22" spans="1:6" ht="15.2" customHeight="1" x14ac:dyDescent="0.25">
      <c r="A22" s="311" t="s">
        <v>224</v>
      </c>
      <c r="B22" s="306">
        <v>142</v>
      </c>
      <c r="C22" s="307">
        <f t="shared" si="0"/>
        <v>1.743186840166953E-3</v>
      </c>
      <c r="D22" s="311" t="s">
        <v>269</v>
      </c>
      <c r="E22" s="306">
        <v>8</v>
      </c>
      <c r="F22" s="307">
        <f t="shared" si="1"/>
        <v>9.8207709305180458E-5</v>
      </c>
    </row>
    <row r="23" spans="1:6" ht="15.2" customHeight="1" x14ac:dyDescent="0.25">
      <c r="A23" s="311" t="s">
        <v>228</v>
      </c>
      <c r="B23" s="306">
        <v>106</v>
      </c>
      <c r="C23" s="307">
        <f t="shared" si="0"/>
        <v>1.301252148293641E-3</v>
      </c>
      <c r="D23" s="311" t="s">
        <v>265</v>
      </c>
      <c r="E23" s="306">
        <v>8</v>
      </c>
      <c r="F23" s="307">
        <f t="shared" si="1"/>
        <v>9.8207709305180458E-5</v>
      </c>
    </row>
    <row r="24" spans="1:6" ht="15.2" customHeight="1" x14ac:dyDescent="0.25">
      <c r="A24" s="311" t="s">
        <v>227</v>
      </c>
      <c r="B24" s="306">
        <v>90</v>
      </c>
      <c r="C24" s="307">
        <f t="shared" si="0"/>
        <v>1.10483672968328E-3</v>
      </c>
      <c r="D24" s="311" t="s">
        <v>268</v>
      </c>
      <c r="E24" s="306">
        <v>7</v>
      </c>
      <c r="F24" s="307">
        <f t="shared" si="1"/>
        <v>8.5931745642032901E-5</v>
      </c>
    </row>
    <row r="25" spans="1:6" ht="15.2" customHeight="1" x14ac:dyDescent="0.25">
      <c r="A25" s="311" t="s">
        <v>231</v>
      </c>
      <c r="B25" s="306">
        <v>84</v>
      </c>
      <c r="C25" s="307">
        <f t="shared" si="0"/>
        <v>1.0311809477043948E-3</v>
      </c>
      <c r="D25" s="311" t="s">
        <v>257</v>
      </c>
      <c r="E25" s="306">
        <v>7</v>
      </c>
      <c r="F25" s="307">
        <f t="shared" si="1"/>
        <v>8.5931745642032901E-5</v>
      </c>
    </row>
    <row r="26" spans="1:6" ht="15.2" customHeight="1" x14ac:dyDescent="0.25">
      <c r="A26" s="311" t="s">
        <v>233</v>
      </c>
      <c r="B26" s="306">
        <v>80</v>
      </c>
      <c r="C26" s="307">
        <f t="shared" si="0"/>
        <v>9.8207709305180458E-4</v>
      </c>
      <c r="D26" s="311" t="s">
        <v>256</v>
      </c>
      <c r="E26" s="306">
        <v>7</v>
      </c>
      <c r="F26" s="307">
        <f t="shared" si="1"/>
        <v>8.5931745642032901E-5</v>
      </c>
    </row>
    <row r="27" spans="1:6" ht="15.2" customHeight="1" x14ac:dyDescent="0.25">
      <c r="A27" s="311" t="s">
        <v>229</v>
      </c>
      <c r="B27" s="306">
        <v>69</v>
      </c>
      <c r="C27" s="307">
        <f t="shared" si="0"/>
        <v>8.470414927571814E-4</v>
      </c>
      <c r="D27" s="311" t="s">
        <v>261</v>
      </c>
      <c r="E27" s="306">
        <v>6</v>
      </c>
      <c r="F27" s="307">
        <f t="shared" si="1"/>
        <v>7.3655781978885343E-5</v>
      </c>
    </row>
    <row r="28" spans="1:6" ht="15.2" customHeight="1" x14ac:dyDescent="0.25">
      <c r="A28" s="311" t="s">
        <v>230</v>
      </c>
      <c r="B28" s="306">
        <v>65</v>
      </c>
      <c r="C28" s="307">
        <f t="shared" si="0"/>
        <v>7.9793763810459117E-4</v>
      </c>
      <c r="D28" s="311" t="s">
        <v>277</v>
      </c>
      <c r="E28" s="306">
        <v>6</v>
      </c>
      <c r="F28" s="307">
        <f t="shared" si="1"/>
        <v>7.3655781978885343E-5</v>
      </c>
    </row>
    <row r="29" spans="1:6" ht="15.2" customHeight="1" x14ac:dyDescent="0.25">
      <c r="A29" s="311" t="s">
        <v>240</v>
      </c>
      <c r="B29" s="306">
        <v>59</v>
      </c>
      <c r="C29" s="307">
        <f t="shared" si="0"/>
        <v>7.2428185612570582E-4</v>
      </c>
      <c r="D29" s="311" t="s">
        <v>278</v>
      </c>
      <c r="E29" s="306">
        <v>6</v>
      </c>
      <c r="F29" s="307">
        <f t="shared" si="1"/>
        <v>7.3655781978885343E-5</v>
      </c>
    </row>
    <row r="30" spans="1:6" ht="15.2" customHeight="1" x14ac:dyDescent="0.25">
      <c r="A30" s="311" t="s">
        <v>242</v>
      </c>
      <c r="B30" s="306">
        <v>57</v>
      </c>
      <c r="C30" s="307">
        <f t="shared" si="0"/>
        <v>6.9972992879941071E-4</v>
      </c>
      <c r="D30" s="311" t="s">
        <v>279</v>
      </c>
      <c r="E30" s="306">
        <v>6</v>
      </c>
      <c r="F30" s="307">
        <f t="shared" si="1"/>
        <v>7.3655781978885343E-5</v>
      </c>
    </row>
    <row r="31" spans="1:6" ht="15.2" customHeight="1" x14ac:dyDescent="0.25">
      <c r="A31" s="311" t="s">
        <v>235</v>
      </c>
      <c r="B31" s="306">
        <v>49</v>
      </c>
      <c r="C31" s="307">
        <f t="shared" si="0"/>
        <v>6.0152221949423025E-4</v>
      </c>
      <c r="D31" s="311" t="s">
        <v>259</v>
      </c>
      <c r="E31" s="306">
        <v>5</v>
      </c>
      <c r="F31" s="307">
        <f t="shared" si="1"/>
        <v>6.1379818315737786E-5</v>
      </c>
    </row>
    <row r="32" spans="1:6" ht="15.2" customHeight="1" x14ac:dyDescent="0.25">
      <c r="A32" s="311" t="s">
        <v>232</v>
      </c>
      <c r="B32" s="306">
        <v>47</v>
      </c>
      <c r="C32" s="307">
        <f t="shared" si="0"/>
        <v>5.7697029216793514E-4</v>
      </c>
      <c r="D32" s="311" t="s">
        <v>264</v>
      </c>
      <c r="E32" s="306">
        <v>5</v>
      </c>
      <c r="F32" s="307">
        <f t="shared" si="1"/>
        <v>6.1379818315737786E-5</v>
      </c>
    </row>
    <row r="33" spans="1:6" ht="15.2" customHeight="1" x14ac:dyDescent="0.25">
      <c r="A33" s="311" t="s">
        <v>241</v>
      </c>
      <c r="B33" s="306">
        <v>46</v>
      </c>
      <c r="C33" s="307">
        <f t="shared" si="0"/>
        <v>5.6469432850478763E-4</v>
      </c>
      <c r="D33" s="311" t="s">
        <v>258</v>
      </c>
      <c r="E33" s="306">
        <v>5</v>
      </c>
      <c r="F33" s="307">
        <f t="shared" si="1"/>
        <v>6.1379818315737786E-5</v>
      </c>
    </row>
    <row r="34" spans="1:6" ht="15.2" customHeight="1" x14ac:dyDescent="0.25">
      <c r="A34" s="311" t="s">
        <v>236</v>
      </c>
      <c r="B34" s="306">
        <v>44</v>
      </c>
      <c r="C34" s="307">
        <f t="shared" si="0"/>
        <v>5.4014240117849252E-4</v>
      </c>
      <c r="D34" s="311" t="s">
        <v>272</v>
      </c>
      <c r="E34" s="306">
        <v>65</v>
      </c>
      <c r="F34" s="307">
        <f t="shared" si="1"/>
        <v>7.9793763810459117E-4</v>
      </c>
    </row>
    <row r="35" spans="1:6" ht="15.2" customHeight="1" x14ac:dyDescent="0.25">
      <c r="A35" s="311" t="s">
        <v>239</v>
      </c>
      <c r="B35" s="306">
        <v>41</v>
      </c>
      <c r="C35" s="307">
        <f t="shared" si="0"/>
        <v>5.0331451018904979E-4</v>
      </c>
      <c r="D35" s="311"/>
      <c r="E35" s="306"/>
      <c r="F35" s="307"/>
    </row>
    <row r="36" spans="1:6" ht="15.2" customHeight="1" x14ac:dyDescent="0.25">
      <c r="A36" s="309"/>
      <c r="B36" s="310" t="s">
        <v>95</v>
      </c>
      <c r="C36" s="270"/>
      <c r="D36" s="228" t="s">
        <v>96</v>
      </c>
      <c r="E36" s="229"/>
    </row>
    <row r="37" spans="1:6" ht="15.2" customHeight="1" x14ac:dyDescent="0.25">
      <c r="A37" s="96" t="s">
        <v>21</v>
      </c>
      <c r="B37" s="298">
        <f>SUM(B4)</f>
        <v>62071</v>
      </c>
      <c r="C37" s="299"/>
      <c r="D37" s="300">
        <f>B37/B39</f>
        <v>0.76198134053523203</v>
      </c>
      <c r="E37" s="229"/>
    </row>
    <row r="38" spans="1:6" ht="15.2" customHeight="1" x14ac:dyDescent="0.25">
      <c r="A38" s="97" t="s">
        <v>22</v>
      </c>
      <c r="B38" s="301">
        <f>SUM(B5:B35,E4:E34)</f>
        <v>19389</v>
      </c>
      <c r="C38" s="302"/>
      <c r="D38" s="303">
        <f>B38/B39</f>
        <v>0.238018659464768</v>
      </c>
      <c r="E38" s="230"/>
    </row>
    <row r="39" spans="1:6" ht="15.2" customHeight="1" x14ac:dyDescent="0.25">
      <c r="A39" s="233" t="s">
        <v>31</v>
      </c>
      <c r="B39" s="271">
        <f>SUM(B37:B38)</f>
        <v>81460</v>
      </c>
      <c r="C39" s="231"/>
      <c r="D39" s="272">
        <f>SUM(D37:D38)</f>
        <v>1</v>
      </c>
    </row>
    <row r="40" spans="1:6" ht="15.2" customHeight="1" x14ac:dyDescent="0.25">
      <c r="A40" s="233"/>
      <c r="B40"/>
      <c r="C40"/>
      <c r="D40" s="232"/>
    </row>
    <row r="41" spans="1:6" ht="15.2" customHeight="1" x14ac:dyDescent="0.25">
      <c r="A41" s="363" t="s">
        <v>98</v>
      </c>
      <c r="B41" s="363"/>
      <c r="C41" s="363"/>
    </row>
    <row r="43" spans="1:6" s="234" customFormat="1" ht="15.2" customHeight="1" x14ac:dyDescent="0.2">
      <c r="C43" s="235"/>
      <c r="F43" s="236"/>
    </row>
  </sheetData>
  <mergeCells count="1">
    <mergeCell ref="A41:C41"/>
  </mergeCells>
  <phoneticPr fontId="3" type="noConversion"/>
  <printOptions horizontalCentered="1" verticalCentered="1"/>
  <pageMargins left="0.9055118110236221" right="0.74803149606299213" top="0.39370078740157483" bottom="0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貳商標一</vt:lpstr>
      <vt:lpstr>貳二(1)</vt:lpstr>
      <vt:lpstr>貳二(234)</vt:lpstr>
      <vt:lpstr>貳二(5)</vt:lpstr>
      <vt:lpstr>貳二(6)</vt:lpstr>
      <vt:lpstr>貳二(78)</vt:lpstr>
      <vt:lpstr>貳三(1)</vt:lpstr>
      <vt:lpstr>貳三(2)</vt:lpstr>
      <vt:lpstr>貳三(3)</vt:lpstr>
      <vt:lpstr>貳四</vt:lpstr>
      <vt:lpstr>內文壹2</vt:lpstr>
      <vt:lpstr>內文貳2</vt:lpstr>
      <vt:lpstr>商標申請統計重點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TIPO</dc:creator>
  <cp:lastModifiedBy>00598馬維清</cp:lastModifiedBy>
  <cp:lastPrinted>2021-04-09T08:44:52Z</cp:lastPrinted>
  <dcterms:created xsi:type="dcterms:W3CDTF">2004-10-05T08:49:51Z</dcterms:created>
  <dcterms:modified xsi:type="dcterms:W3CDTF">2022-04-20T01:42:51Z</dcterms:modified>
</cp:coreProperties>
</file>