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5015" windowHeight="12555" tabRatio="689"/>
  </bookViews>
  <sheets>
    <sheet name="1-1" sheetId="37562" r:id="rId1"/>
    <sheet name="1-2" sheetId="37563" r:id="rId2"/>
    <sheet name="1-3" sheetId="37567" r:id="rId3"/>
    <sheet name="1-4" sheetId="37564" r:id="rId4"/>
    <sheet name="1-5" sheetId="37565" r:id="rId5"/>
    <sheet name="1-6(Q4)" sheetId="37572" state="hidden" r:id="rId6"/>
    <sheet name="1-7(Q4)" sheetId="37575" state="hidden" r:id="rId7"/>
    <sheet name="1-8(Q4)" sheetId="37576" state="hidden" r:id="rId8"/>
    <sheet name="1-6 (Q4)" sheetId="37585" r:id="rId9"/>
    <sheet name="1-7 (Q4)" sheetId="37582" r:id="rId10"/>
    <sheet name="1-8 (Q4)" sheetId="37583" r:id="rId11"/>
    <sheet name="2" sheetId="37566" r:id="rId12"/>
    <sheet name="3-1" sheetId="13552" r:id="rId13"/>
    <sheet name="3-2" sheetId="32" r:id="rId14"/>
    <sheet name="3-3" sheetId="37559" r:id="rId15"/>
    <sheet name="3-4 " sheetId="37568" r:id="rId16"/>
    <sheet name="3-5(Q4)" sheetId="37574" state="hidden" r:id="rId17"/>
    <sheet name="3-5 (Q4)" sheetId="37580" r:id="rId18"/>
  </sheets>
  <definedNames>
    <definedName name="_xlnm.Print_Area" localSheetId="0">'1-1'!$A$1:$I$50</definedName>
    <definedName name="_xlnm.Print_Area" localSheetId="1">'1-2'!$A$1:$M$45</definedName>
    <definedName name="_xlnm.Print_Area" localSheetId="2">'1-3'!$A$1:$M$47</definedName>
    <definedName name="_xlnm.Print_Area" localSheetId="3">'1-4'!$A$1:$M$46</definedName>
    <definedName name="_xlnm.Print_Area" localSheetId="4">'1-5'!$A$1:$G$50</definedName>
    <definedName name="_xlnm.Print_Area" localSheetId="8">'1-6 (Q4)'!$A$1:$H$14</definedName>
    <definedName name="_xlnm.Print_Area" localSheetId="9">'1-7 (Q4)'!$A$1:$H$14</definedName>
    <definedName name="_xlnm.Print_Area" localSheetId="10">'1-8 (Q4)'!$A$1:$I$14</definedName>
    <definedName name="_xlnm.Print_Area" localSheetId="11">'2'!$A$1:$C$44</definedName>
    <definedName name="_xlnm.Print_Area" localSheetId="12">'3-1'!$A$1:$N$45</definedName>
    <definedName name="_xlnm.Print_Area" localSheetId="13">'3-2'!$A$1:$G$46</definedName>
    <definedName name="_xlnm.Print_Area" localSheetId="14">'3-3'!$A$1:$G$47</definedName>
    <definedName name="_xlnm.Print_Area" localSheetId="15">'3-4 '!$A$1:$G$46</definedName>
    <definedName name="_xlnm.Print_Area" localSheetId="17">'3-5 (Q4)'!$A$1:$H$14</definedName>
  </definedNames>
  <calcPr calcId="145621"/>
</workbook>
</file>

<file path=xl/calcChain.xml><?xml version="1.0" encoding="utf-8"?>
<calcChain xmlns="http://schemas.openxmlformats.org/spreadsheetml/2006/main">
  <c r="B35" i="13552" l="1"/>
  <c r="B40" i="13552"/>
  <c r="B41" i="13552"/>
  <c r="E32" i="32"/>
  <c r="D31" i="13552"/>
  <c r="E33" i="32"/>
  <c r="D32" i="13552"/>
  <c r="E34" i="32"/>
  <c r="D33" i="13552"/>
  <c r="E35" i="32"/>
  <c r="D34" i="13552"/>
  <c r="E36" i="32"/>
  <c r="D35" i="13552"/>
  <c r="E37" i="32"/>
  <c r="D36" i="13552"/>
  <c r="E38" i="32"/>
  <c r="D37" i="13552"/>
  <c r="E39" i="32"/>
  <c r="D38" i="13552"/>
  <c r="E40" i="32"/>
  <c r="E30" i="32"/>
  <c r="E44" i="32"/>
  <c r="E41" i="32"/>
  <c r="D40" i="13552"/>
  <c r="E42" i="32"/>
  <c r="D41" i="13552"/>
  <c r="E31" i="32"/>
  <c r="D30" i="13552"/>
  <c r="B32" i="32"/>
  <c r="B31" i="13552"/>
  <c r="B33" i="32"/>
  <c r="B32" i="13552"/>
  <c r="B34" i="32"/>
  <c r="B33" i="13552"/>
  <c r="B35" i="32"/>
  <c r="B34" i="13552"/>
  <c r="B36" i="32"/>
  <c r="B37" i="32"/>
  <c r="B38" i="32"/>
  <c r="B37" i="13552"/>
  <c r="B39" i="32"/>
  <c r="B38" i="13552"/>
  <c r="B40" i="32"/>
  <c r="B41" i="32"/>
  <c r="B42" i="32"/>
  <c r="B31" i="32"/>
  <c r="B43" i="32"/>
  <c r="B45" i="32"/>
  <c r="C40" i="37567"/>
  <c r="C30" i="37567"/>
  <c r="C44" i="37567"/>
  <c r="D40" i="37567"/>
  <c r="C41" i="37567"/>
  <c r="D41" i="37567"/>
  <c r="C42" i="37567"/>
  <c r="D42" i="37567"/>
  <c r="H40" i="37563"/>
  <c r="H41" i="37563"/>
  <c r="H42" i="37563"/>
  <c r="E40" i="37563"/>
  <c r="E30" i="37563"/>
  <c r="E44" i="37563"/>
  <c r="E41" i="37563"/>
  <c r="E42" i="37563"/>
  <c r="C40" i="37563"/>
  <c r="D40" i="37563"/>
  <c r="C41" i="37563"/>
  <c r="D41" i="37563"/>
  <c r="D30" i="37563"/>
  <c r="C42" i="37563"/>
  <c r="D42" i="37563"/>
  <c r="B40" i="37568"/>
  <c r="C40" i="37568"/>
  <c r="C30" i="37568"/>
  <c r="B41" i="37568"/>
  <c r="C41" i="37568"/>
  <c r="B42" i="37568"/>
  <c r="C42" i="37568"/>
  <c r="E40" i="37559"/>
  <c r="E41" i="37559"/>
  <c r="E30" i="37559"/>
  <c r="E44" i="37559"/>
  <c r="E42" i="37559"/>
  <c r="B40" i="37559"/>
  <c r="B41" i="37559"/>
  <c r="B42" i="37559"/>
  <c r="B40" i="37565"/>
  <c r="C40" i="37565"/>
  <c r="B41" i="37565"/>
  <c r="C41" i="37565"/>
  <c r="B42" i="37565"/>
  <c r="C42" i="37565"/>
  <c r="J40" i="37564"/>
  <c r="J41" i="37564"/>
  <c r="J42" i="37564"/>
  <c r="G40" i="37564"/>
  <c r="G41" i="37564"/>
  <c r="G42" i="37564"/>
  <c r="B42" i="37564"/>
  <c r="C40" i="37564"/>
  <c r="C41" i="37564"/>
  <c r="C30" i="37564"/>
  <c r="C44" i="37564"/>
  <c r="C42" i="37564"/>
  <c r="K40" i="37567"/>
  <c r="K41" i="37567"/>
  <c r="K42" i="37567"/>
  <c r="H40" i="37567"/>
  <c r="H41" i="37567"/>
  <c r="H42" i="37567"/>
  <c r="E40" i="37567"/>
  <c r="E30" i="37567"/>
  <c r="E44" i="37567"/>
  <c r="E41" i="37567"/>
  <c r="B41" i="37567"/>
  <c r="C40" i="37562"/>
  <c r="E42" i="37567"/>
  <c r="B42" i="37567"/>
  <c r="C41" i="37562"/>
  <c r="K40" i="37563"/>
  <c r="K30" i="37563"/>
  <c r="K44" i="37563"/>
  <c r="K41" i="37563"/>
  <c r="K42" i="37563"/>
  <c r="E13" i="37580"/>
  <c r="D30" i="37568"/>
  <c r="E30" i="37568"/>
  <c r="F30" i="37568"/>
  <c r="G30" i="37568"/>
  <c r="B30" i="37568"/>
  <c r="C29" i="37568"/>
  <c r="D29" i="37568"/>
  <c r="E29" i="37568"/>
  <c r="F29" i="37568"/>
  <c r="G29" i="37568"/>
  <c r="B29" i="37568"/>
  <c r="C16" i="37568"/>
  <c r="D16" i="37568"/>
  <c r="D44" i="37568"/>
  <c r="E16" i="37568"/>
  <c r="F16" i="37568"/>
  <c r="G16" i="37568"/>
  <c r="B16" i="37568"/>
  <c r="B44" i="37568"/>
  <c r="C43" i="37559"/>
  <c r="D43" i="37559"/>
  <c r="F43" i="37559"/>
  <c r="G43" i="37559"/>
  <c r="C30" i="37559"/>
  <c r="D30" i="37559"/>
  <c r="F30" i="37559"/>
  <c r="G30" i="37559"/>
  <c r="B30" i="37559"/>
  <c r="C29" i="37559"/>
  <c r="D29" i="37559"/>
  <c r="E29" i="37559"/>
  <c r="F29" i="37559"/>
  <c r="G29" i="37559"/>
  <c r="B29" i="37559"/>
  <c r="C16" i="37559"/>
  <c r="D16" i="37559"/>
  <c r="D44" i="37559"/>
  <c r="E16" i="37559"/>
  <c r="F16" i="37559"/>
  <c r="F44" i="37559"/>
  <c r="G16" i="37559"/>
  <c r="B16" i="37559"/>
  <c r="B44" i="37559"/>
  <c r="C30" i="32"/>
  <c r="D30" i="32"/>
  <c r="F30" i="32"/>
  <c r="F44" i="32"/>
  <c r="G30" i="32"/>
  <c r="G44" i="32"/>
  <c r="C29" i="32"/>
  <c r="D29" i="32"/>
  <c r="E29" i="32"/>
  <c r="F29" i="32"/>
  <c r="G29" i="32"/>
  <c r="B29" i="32"/>
  <c r="C16" i="32"/>
  <c r="D16" i="32"/>
  <c r="E16" i="32"/>
  <c r="F16" i="32"/>
  <c r="G16" i="32"/>
  <c r="B16" i="32"/>
  <c r="C29" i="13552"/>
  <c r="E29" i="13552"/>
  <c r="F29" i="13552"/>
  <c r="G29" i="13552"/>
  <c r="H29" i="13552"/>
  <c r="I29" i="13552"/>
  <c r="J29" i="13552"/>
  <c r="K29" i="13552"/>
  <c r="L29" i="13552"/>
  <c r="M29" i="13552"/>
  <c r="N29" i="13552"/>
  <c r="C28" i="13552"/>
  <c r="D28" i="13552"/>
  <c r="E28" i="13552"/>
  <c r="F28" i="13552"/>
  <c r="G28" i="13552"/>
  <c r="H28" i="13552"/>
  <c r="I28" i="13552"/>
  <c r="J28" i="13552"/>
  <c r="K28" i="13552"/>
  <c r="L28" i="13552"/>
  <c r="M28" i="13552"/>
  <c r="N28" i="13552"/>
  <c r="B28" i="13552"/>
  <c r="C15" i="13552"/>
  <c r="C43" i="13552"/>
  <c r="D15" i="13552"/>
  <c r="E15" i="13552"/>
  <c r="F15" i="13552"/>
  <c r="G15" i="13552"/>
  <c r="H15" i="13552"/>
  <c r="I15" i="13552"/>
  <c r="J15" i="13552"/>
  <c r="K15" i="13552"/>
  <c r="L15" i="13552"/>
  <c r="M15" i="13552"/>
  <c r="N15" i="13552"/>
  <c r="B15" i="13552"/>
  <c r="C29" i="37566"/>
  <c r="C43" i="37566"/>
  <c r="B29" i="37566"/>
  <c r="B43" i="37566"/>
  <c r="C28" i="37566"/>
  <c r="B28" i="37566"/>
  <c r="C15" i="37566"/>
  <c r="B15" i="37566"/>
  <c r="C30" i="37565"/>
  <c r="C44" i="37565"/>
  <c r="D30" i="37565"/>
  <c r="D44" i="37565"/>
  <c r="E30" i="37565"/>
  <c r="F30" i="37565"/>
  <c r="F44" i="37565"/>
  <c r="G30" i="37565"/>
  <c r="G44" i="37565"/>
  <c r="C29" i="37565"/>
  <c r="D29" i="37565"/>
  <c r="E29" i="37565"/>
  <c r="F29" i="37565"/>
  <c r="G29" i="37565"/>
  <c r="B29" i="37565"/>
  <c r="C16" i="37565"/>
  <c r="D16" i="37565"/>
  <c r="E16" i="37565"/>
  <c r="F16" i="37565"/>
  <c r="G16" i="37565"/>
  <c r="B16" i="37565"/>
  <c r="D30" i="37564"/>
  <c r="E30" i="37564"/>
  <c r="F30" i="37564"/>
  <c r="F44" i="37564"/>
  <c r="H30" i="37564"/>
  <c r="H44" i="37564"/>
  <c r="I30" i="37564"/>
  <c r="I44" i="37564"/>
  <c r="K30" i="37564"/>
  <c r="K44" i="37564"/>
  <c r="L30" i="37564"/>
  <c r="M30" i="37564"/>
  <c r="M44" i="37564"/>
  <c r="C29" i="37564"/>
  <c r="D29" i="37564"/>
  <c r="E29" i="37564"/>
  <c r="F29" i="37564"/>
  <c r="G29" i="37564"/>
  <c r="H29" i="37564"/>
  <c r="I29" i="37564"/>
  <c r="J29" i="37564"/>
  <c r="K29" i="37564"/>
  <c r="L29" i="37564"/>
  <c r="M29" i="37564"/>
  <c r="B29" i="37564"/>
  <c r="C16" i="37564"/>
  <c r="D16" i="37564"/>
  <c r="E16" i="37564"/>
  <c r="E44" i="37564"/>
  <c r="F16" i="37564"/>
  <c r="G16" i="37564"/>
  <c r="H16" i="37564"/>
  <c r="I16" i="37564"/>
  <c r="J16" i="37564"/>
  <c r="K16" i="37564"/>
  <c r="L16" i="37564"/>
  <c r="L44" i="37564"/>
  <c r="M16" i="37564"/>
  <c r="B16" i="37564"/>
  <c r="F30" i="37567"/>
  <c r="F44" i="37567"/>
  <c r="G30" i="37567"/>
  <c r="I30" i="37567"/>
  <c r="J30" i="37567"/>
  <c r="L30" i="37567"/>
  <c r="L44" i="37567"/>
  <c r="M30" i="37567"/>
  <c r="M44" i="37567"/>
  <c r="C29" i="37567"/>
  <c r="D29" i="37567"/>
  <c r="E29" i="37567"/>
  <c r="F29" i="37567"/>
  <c r="G29" i="37567"/>
  <c r="G45" i="37567"/>
  <c r="H29" i="37567"/>
  <c r="I29" i="37567"/>
  <c r="J29" i="37567"/>
  <c r="K29" i="37567"/>
  <c r="L29" i="37567"/>
  <c r="M29" i="37567"/>
  <c r="B29" i="37567"/>
  <c r="C16" i="37567"/>
  <c r="D16" i="37567"/>
  <c r="E16" i="37567"/>
  <c r="F16" i="37567"/>
  <c r="G16" i="37567"/>
  <c r="H16" i="37567"/>
  <c r="I16" i="37567"/>
  <c r="J16" i="37567"/>
  <c r="J44" i="37567"/>
  <c r="K16" i="37567"/>
  <c r="L16" i="37567"/>
  <c r="M16" i="37567"/>
  <c r="B16" i="37567"/>
  <c r="F30" i="37563"/>
  <c r="G30" i="37563"/>
  <c r="I30" i="37563"/>
  <c r="J30" i="37563"/>
  <c r="J44" i="37563"/>
  <c r="L30" i="37563"/>
  <c r="M30" i="37563"/>
  <c r="C29" i="37563"/>
  <c r="D29" i="37563"/>
  <c r="E29" i="37563"/>
  <c r="F29" i="37563"/>
  <c r="G29" i="37563"/>
  <c r="H29" i="37563"/>
  <c r="I29" i="37563"/>
  <c r="J29" i="37563"/>
  <c r="K29" i="37563"/>
  <c r="L29" i="37563"/>
  <c r="M29" i="37563"/>
  <c r="B29" i="37563"/>
  <c r="C16" i="37563"/>
  <c r="D16" i="37563"/>
  <c r="E16" i="37563"/>
  <c r="F16" i="37563"/>
  <c r="G16" i="37563"/>
  <c r="H16" i="37563"/>
  <c r="I16" i="37563"/>
  <c r="J16" i="37563"/>
  <c r="K16" i="37563"/>
  <c r="L16" i="37563"/>
  <c r="M16" i="37563"/>
  <c r="B16" i="37563"/>
  <c r="D29" i="37562"/>
  <c r="D43" i="37562"/>
  <c r="E29" i="37562"/>
  <c r="F29" i="37562"/>
  <c r="F43" i="37562"/>
  <c r="G29" i="37562"/>
  <c r="G43" i="37562"/>
  <c r="H29" i="37562"/>
  <c r="H43" i="37562"/>
  <c r="I29" i="37562"/>
  <c r="I43" i="37562"/>
  <c r="C28" i="37562"/>
  <c r="D28" i="37562"/>
  <c r="E28" i="37562"/>
  <c r="F28" i="37562"/>
  <c r="G28" i="37562"/>
  <c r="H28" i="37562"/>
  <c r="I28" i="37562"/>
  <c r="B28" i="37562"/>
  <c r="C15" i="37562"/>
  <c r="D15" i="37562"/>
  <c r="E15" i="37562"/>
  <c r="F15" i="37562"/>
  <c r="G15" i="37562"/>
  <c r="H15" i="37562"/>
  <c r="I15" i="37562"/>
  <c r="B15" i="37562"/>
  <c r="B37" i="37568"/>
  <c r="C37" i="37568"/>
  <c r="B38" i="37568"/>
  <c r="C38" i="37568"/>
  <c r="B39" i="37568"/>
  <c r="C39" i="37568"/>
  <c r="B39" i="37559"/>
  <c r="B37" i="37559"/>
  <c r="B38" i="37559"/>
  <c r="E37" i="37559"/>
  <c r="E38" i="37559"/>
  <c r="E39" i="37559"/>
  <c r="B37" i="37565"/>
  <c r="C37" i="37565"/>
  <c r="B38" i="37565"/>
  <c r="C38" i="37565"/>
  <c r="B39" i="37565"/>
  <c r="C39" i="37565"/>
  <c r="C37" i="37564"/>
  <c r="G37" i="37564"/>
  <c r="J37" i="37564"/>
  <c r="C38" i="37564"/>
  <c r="G38" i="37564"/>
  <c r="J38" i="37564"/>
  <c r="C39" i="37564"/>
  <c r="G39" i="37564"/>
  <c r="J39" i="37564"/>
  <c r="C37" i="37567"/>
  <c r="D37" i="37567"/>
  <c r="E37" i="37567"/>
  <c r="H37" i="37567"/>
  <c r="K37" i="37567"/>
  <c r="C38" i="37567"/>
  <c r="D38" i="37567"/>
  <c r="E38" i="37567"/>
  <c r="H38" i="37567"/>
  <c r="K38" i="37567"/>
  <c r="C39" i="37567"/>
  <c r="D39" i="37567"/>
  <c r="E39" i="37567"/>
  <c r="H39" i="37567"/>
  <c r="K39" i="37567"/>
  <c r="C37" i="37563"/>
  <c r="D37" i="37563"/>
  <c r="E37" i="37563"/>
  <c r="H37" i="37563"/>
  <c r="B37" i="37563"/>
  <c r="K37" i="37563"/>
  <c r="C38" i="37563"/>
  <c r="D38" i="37563"/>
  <c r="E38" i="37563"/>
  <c r="H38" i="37563"/>
  <c r="K38" i="37563"/>
  <c r="C39" i="37563"/>
  <c r="D39" i="37563"/>
  <c r="E39" i="37563"/>
  <c r="H39" i="37563"/>
  <c r="K39" i="37563"/>
  <c r="G44" i="37559"/>
  <c r="G43" i="13552"/>
  <c r="M43" i="13552"/>
  <c r="D44" i="37564"/>
  <c r="B34" i="37568"/>
  <c r="C34" i="37568"/>
  <c r="B35" i="37568"/>
  <c r="C35" i="37568"/>
  <c r="B36" i="37568"/>
  <c r="C36" i="37568"/>
  <c r="B34" i="37559"/>
  <c r="B35" i="37559"/>
  <c r="B36" i="37559"/>
  <c r="E34" i="37559"/>
  <c r="E35" i="37559"/>
  <c r="E36" i="37559"/>
  <c r="B34" i="37565"/>
  <c r="C34" i="37565"/>
  <c r="B35" i="37565"/>
  <c r="C35" i="37565"/>
  <c r="B36" i="37565"/>
  <c r="C36" i="37565"/>
  <c r="J34" i="37564"/>
  <c r="J35" i="37564"/>
  <c r="J36" i="37564"/>
  <c r="G34" i="37564"/>
  <c r="G35" i="37564"/>
  <c r="G36" i="37564"/>
  <c r="C34" i="37564"/>
  <c r="C35" i="37564"/>
  <c r="C36" i="37564"/>
  <c r="C34" i="37567"/>
  <c r="D34" i="37567"/>
  <c r="C35" i="37567"/>
  <c r="D35" i="37567"/>
  <c r="C36" i="37567"/>
  <c r="D36" i="37567"/>
  <c r="E34" i="37567"/>
  <c r="E35" i="37567"/>
  <c r="E36" i="37567"/>
  <c r="H34" i="37567"/>
  <c r="H35" i="37567"/>
  <c r="H36" i="37567"/>
  <c r="K34" i="37567"/>
  <c r="K35" i="37567"/>
  <c r="B35" i="37567"/>
  <c r="C34" i="37562"/>
  <c r="K36" i="37567"/>
  <c r="C34" i="37563"/>
  <c r="D34" i="37563"/>
  <c r="C35" i="37563"/>
  <c r="D35" i="37563"/>
  <c r="C36" i="37563"/>
  <c r="D36" i="37563"/>
  <c r="K34" i="37563"/>
  <c r="K35" i="37563"/>
  <c r="K36" i="37563"/>
  <c r="H34" i="37563"/>
  <c r="H35" i="37563"/>
  <c r="H36" i="37563"/>
  <c r="E34" i="37563"/>
  <c r="E35" i="37563"/>
  <c r="B35" i="37563"/>
  <c r="E36" i="37563"/>
  <c r="B36" i="37563"/>
  <c r="B35" i="37562"/>
  <c r="G44" i="37568"/>
  <c r="H43" i="13552"/>
  <c r="F14" i="37583"/>
  <c r="F43" i="37567"/>
  <c r="G43" i="37567"/>
  <c r="I43" i="37567"/>
  <c r="I45" i="37567"/>
  <c r="J43" i="37567"/>
  <c r="J45" i="37567"/>
  <c r="L43" i="37567"/>
  <c r="M43" i="37567"/>
  <c r="M45" i="37567"/>
  <c r="H12" i="37580"/>
  <c r="F5" i="37583"/>
  <c r="F6" i="37583"/>
  <c r="F7" i="37583"/>
  <c r="F8" i="37583"/>
  <c r="F9" i="37583"/>
  <c r="F10" i="37583"/>
  <c r="F11" i="37583"/>
  <c r="F12" i="37583"/>
  <c r="F13" i="37583"/>
  <c r="A17" i="37563"/>
  <c r="I14" i="37583"/>
  <c r="N43" i="13552"/>
  <c r="I13" i="37583"/>
  <c r="C42" i="37566"/>
  <c r="C44" i="37566"/>
  <c r="B42" i="37566"/>
  <c r="B44" i="37566"/>
  <c r="H43" i="37564"/>
  <c r="H45" i="37564"/>
  <c r="I43" i="37564"/>
  <c r="I45" i="37564"/>
  <c r="I12" i="37583"/>
  <c r="I17" i="37583"/>
  <c r="E32" i="37559"/>
  <c r="E33" i="37559"/>
  <c r="E5" i="37585"/>
  <c r="E6" i="37585"/>
  <c r="E7" i="37585"/>
  <c r="E8" i="37585"/>
  <c r="E9" i="37585"/>
  <c r="E10" i="37585"/>
  <c r="E11" i="37585"/>
  <c r="E12" i="37585"/>
  <c r="E13" i="37585"/>
  <c r="E14" i="37585"/>
  <c r="A17" i="37568"/>
  <c r="A17" i="37559"/>
  <c r="A17" i="32"/>
  <c r="A16" i="13552"/>
  <c r="A16" i="37566"/>
  <c r="A17" i="37565"/>
  <c r="A17" i="37564"/>
  <c r="A17" i="37567"/>
  <c r="A16" i="37563"/>
  <c r="G31" i="37564"/>
  <c r="G32" i="37564"/>
  <c r="G33" i="37564"/>
  <c r="H12" i="37585"/>
  <c r="E14" i="37582"/>
  <c r="E15" i="37582"/>
  <c r="E5" i="37580"/>
  <c r="E6" i="37580"/>
  <c r="E7" i="37580"/>
  <c r="E8" i="37580"/>
  <c r="E9" i="37580"/>
  <c r="E10" i="37580"/>
  <c r="E11" i="37580"/>
  <c r="E12" i="37580"/>
  <c r="E14" i="37580"/>
  <c r="I9" i="37583"/>
  <c r="D43" i="37564"/>
  <c r="D45" i="37564"/>
  <c r="E43" i="37564"/>
  <c r="E45" i="37564"/>
  <c r="F43" i="37564"/>
  <c r="F45" i="37564"/>
  <c r="K43" i="37564"/>
  <c r="K45" i="37564"/>
  <c r="L43" i="37564"/>
  <c r="M43" i="37564"/>
  <c r="M45" i="37564"/>
  <c r="C3" i="37582"/>
  <c r="D4" i="37580"/>
  <c r="G4" i="37580"/>
  <c r="C4" i="37580"/>
  <c r="F4" i="37580"/>
  <c r="F3" i="37580"/>
  <c r="C3" i="37580"/>
  <c r="E4" i="37583"/>
  <c r="H4" i="37583"/>
  <c r="D4" i="37583"/>
  <c r="G4" i="37583"/>
  <c r="F3" i="37582"/>
  <c r="D4" i="37582"/>
  <c r="G4" i="37582"/>
  <c r="C4" i="37582"/>
  <c r="F4" i="37582"/>
  <c r="G4" i="37585"/>
  <c r="F4" i="37585"/>
  <c r="A31" i="37568"/>
  <c r="A31" i="37559"/>
  <c r="A31" i="32"/>
  <c r="A30" i="13552"/>
  <c r="A30" i="37566"/>
  <c r="A31" i="37565"/>
  <c r="A31" i="37564"/>
  <c r="A31" i="37567"/>
  <c r="A31" i="37563"/>
  <c r="D43" i="37565"/>
  <c r="D45" i="37565"/>
  <c r="E43" i="37565"/>
  <c r="E45" i="37565"/>
  <c r="F43" i="37565"/>
  <c r="F45" i="37565"/>
  <c r="G43" i="37565"/>
  <c r="G45" i="37565"/>
  <c r="C31" i="37563"/>
  <c r="C43" i="37563"/>
  <c r="C45" i="37563"/>
  <c r="D31" i="37563"/>
  <c r="E31" i="37563"/>
  <c r="H31" i="37563"/>
  <c r="K31" i="37563"/>
  <c r="K43" i="37563"/>
  <c r="K45" i="37563"/>
  <c r="C32" i="37563"/>
  <c r="D32" i="37563"/>
  <c r="E32" i="37563"/>
  <c r="H32" i="37563"/>
  <c r="K32" i="37563"/>
  <c r="B32" i="37563"/>
  <c r="C33" i="37563"/>
  <c r="D33" i="37563"/>
  <c r="E33" i="37563"/>
  <c r="E43" i="37563"/>
  <c r="E45" i="37563"/>
  <c r="H33" i="37563"/>
  <c r="K33" i="37563"/>
  <c r="C31" i="37567"/>
  <c r="D31" i="37567"/>
  <c r="E31" i="37567"/>
  <c r="H31" i="37567"/>
  <c r="B31" i="37567"/>
  <c r="K31" i="37567"/>
  <c r="C32" i="37567"/>
  <c r="D32" i="37567"/>
  <c r="E32" i="37567"/>
  <c r="B32" i="37567"/>
  <c r="C31" i="37562"/>
  <c r="H32" i="37567"/>
  <c r="K32" i="37567"/>
  <c r="C33" i="37567"/>
  <c r="D33" i="37567"/>
  <c r="E33" i="37567"/>
  <c r="B33" i="37567"/>
  <c r="C32" i="37562"/>
  <c r="H33" i="37567"/>
  <c r="K33" i="37567"/>
  <c r="A45" i="37568"/>
  <c r="A45" i="37559"/>
  <c r="A45" i="32"/>
  <c r="A44" i="13552"/>
  <c r="A44" i="37566"/>
  <c r="A45" i="37565"/>
  <c r="A45" i="37564"/>
  <c r="A45" i="37567"/>
  <c r="A44" i="37567"/>
  <c r="A45" i="37563"/>
  <c r="A44" i="37568"/>
  <c r="A44" i="37559"/>
  <c r="A44" i="32"/>
  <c r="A43" i="13552"/>
  <c r="A43" i="37566"/>
  <c r="A44" i="37565"/>
  <c r="A44" i="37564"/>
  <c r="A44" i="37563"/>
  <c r="A43" i="37568"/>
  <c r="A43" i="37559"/>
  <c r="A43" i="32"/>
  <c r="A42" i="13552"/>
  <c r="A42" i="37566"/>
  <c r="A43" i="37565"/>
  <c r="A43" i="37564"/>
  <c r="A43" i="37567"/>
  <c r="A43" i="37563"/>
  <c r="A30" i="37568"/>
  <c r="A30" i="37559"/>
  <c r="A30" i="32"/>
  <c r="A29" i="13552"/>
  <c r="A29" i="37566"/>
  <c r="A30" i="37565"/>
  <c r="A30" i="37564"/>
  <c r="A30" i="37567"/>
  <c r="A30" i="37563"/>
  <c r="A29" i="37568"/>
  <c r="A29" i="37559"/>
  <c r="A29" i="32"/>
  <c r="A28" i="13552"/>
  <c r="A28" i="37566"/>
  <c r="A29" i="37565"/>
  <c r="A29" i="37564"/>
  <c r="A29" i="37567"/>
  <c r="A29" i="37563"/>
  <c r="A16" i="37568"/>
  <c r="A16" i="37559"/>
  <c r="A16" i="32"/>
  <c r="A15" i="13552"/>
  <c r="A15" i="37566"/>
  <c r="A16" i="37565"/>
  <c r="A16" i="37564"/>
  <c r="A16" i="37567"/>
  <c r="E5" i="37582"/>
  <c r="E6" i="37582"/>
  <c r="E7" i="37582"/>
  <c r="E8" i="37582"/>
  <c r="E9" i="37582"/>
  <c r="E10" i="37582"/>
  <c r="E11" i="37582"/>
  <c r="E12" i="37582"/>
  <c r="E13" i="37582"/>
  <c r="H5" i="37580"/>
  <c r="H6" i="37580"/>
  <c r="H7" i="37580"/>
  <c r="H8" i="37580"/>
  <c r="H9" i="37580"/>
  <c r="H10" i="37580"/>
  <c r="H11" i="37580"/>
  <c r="H13" i="37580"/>
  <c r="H14" i="37580"/>
  <c r="H14" i="37585"/>
  <c r="H13" i="37585"/>
  <c r="H11" i="37585"/>
  <c r="H10" i="37585"/>
  <c r="H9" i="37585"/>
  <c r="H8" i="37585"/>
  <c r="H7" i="37585"/>
  <c r="H6" i="37585"/>
  <c r="H5" i="37585"/>
  <c r="J32" i="37564"/>
  <c r="J33" i="37564"/>
  <c r="J31" i="37564"/>
  <c r="J7" i="37564"/>
  <c r="B7" i="37564"/>
  <c r="J8" i="37564"/>
  <c r="J9" i="37564"/>
  <c r="J6" i="37564"/>
  <c r="G7" i="37564"/>
  <c r="G8" i="37564"/>
  <c r="G9" i="37564"/>
  <c r="G6" i="37564"/>
  <c r="C7" i="37564"/>
  <c r="C8" i="37564"/>
  <c r="B8" i="37564"/>
  <c r="C9" i="37564"/>
  <c r="B9" i="37564"/>
  <c r="C6" i="37564"/>
  <c r="C32" i="37564"/>
  <c r="B32" i="37564"/>
  <c r="C33" i="37564"/>
  <c r="C31" i="37564"/>
  <c r="M43" i="37563"/>
  <c r="F17" i="37583"/>
  <c r="L43" i="37563"/>
  <c r="L45" i="37563"/>
  <c r="F43" i="37563"/>
  <c r="F45" i="37563"/>
  <c r="G43" i="37563"/>
  <c r="G45" i="37563"/>
  <c r="I43" i="37563"/>
  <c r="I45" i="37563"/>
  <c r="J43" i="37563"/>
  <c r="J45" i="37563"/>
  <c r="C43" i="32"/>
  <c r="C45" i="32"/>
  <c r="D43" i="32"/>
  <c r="D45" i="32"/>
  <c r="F43" i="32"/>
  <c r="F45" i="32"/>
  <c r="G43" i="32"/>
  <c r="G45" i="32"/>
  <c r="C42" i="13552"/>
  <c r="E42" i="13552"/>
  <c r="F42" i="13552"/>
  <c r="G42" i="13552"/>
  <c r="H42" i="13552"/>
  <c r="I42" i="13552"/>
  <c r="J42" i="13552"/>
  <c r="K42" i="13552"/>
  <c r="L42" i="13552"/>
  <c r="M42" i="13552"/>
  <c r="N42" i="13552"/>
  <c r="C45" i="37559"/>
  <c r="D45" i="37559"/>
  <c r="F45" i="37559"/>
  <c r="G45" i="37559"/>
  <c r="D43" i="37568"/>
  <c r="E43" i="37568"/>
  <c r="F43" i="37568"/>
  <c r="G43" i="37568"/>
  <c r="G45" i="37568"/>
  <c r="I11" i="37583"/>
  <c r="I10" i="37583"/>
  <c r="I8" i="37583"/>
  <c r="I7" i="37583"/>
  <c r="I6" i="37583"/>
  <c r="I5" i="37583"/>
  <c r="D42" i="37562"/>
  <c r="D44" i="37562"/>
  <c r="F42" i="37562"/>
  <c r="F44" i="37562"/>
  <c r="G42" i="37562"/>
  <c r="G44" i="37562"/>
  <c r="H42" i="37562"/>
  <c r="H44" i="37562"/>
  <c r="I42" i="37562"/>
  <c r="I44" i="37562"/>
  <c r="B32" i="37568"/>
  <c r="C32" i="37568"/>
  <c r="B33" i="37568"/>
  <c r="C33" i="37568"/>
  <c r="C31" i="37568"/>
  <c r="B31" i="37568"/>
  <c r="B32" i="37565"/>
  <c r="C32" i="37565"/>
  <c r="B33" i="37565"/>
  <c r="C33" i="37565"/>
  <c r="B33" i="37559"/>
  <c r="B32" i="37559"/>
  <c r="E31" i="37559"/>
  <c r="E43" i="37559"/>
  <c r="E45" i="37559"/>
  <c r="B31" i="37559"/>
  <c r="C31" i="37565"/>
  <c r="B31" i="37565"/>
  <c r="I14" i="37576"/>
  <c r="F14" i="37576"/>
  <c r="I13" i="37576"/>
  <c r="F13" i="37576"/>
  <c r="I12" i="37576"/>
  <c r="F12" i="37576"/>
  <c r="I11" i="37576"/>
  <c r="F11" i="37576"/>
  <c r="I10" i="37576"/>
  <c r="F10" i="37576"/>
  <c r="I9" i="37576"/>
  <c r="F9" i="37576"/>
  <c r="I8" i="37576"/>
  <c r="F8" i="37576"/>
  <c r="I7" i="37576"/>
  <c r="F7" i="37576"/>
  <c r="I6" i="37576"/>
  <c r="F6" i="37576"/>
  <c r="I5" i="37576"/>
  <c r="F5" i="37576"/>
  <c r="H14" i="37575"/>
  <c r="E14" i="37575"/>
  <c r="H13" i="37575"/>
  <c r="E13" i="37575"/>
  <c r="H12" i="37575"/>
  <c r="E12" i="37575"/>
  <c r="H11" i="37575"/>
  <c r="E11" i="37575"/>
  <c r="H10" i="37575"/>
  <c r="E10" i="37575"/>
  <c r="H9" i="37575"/>
  <c r="E9" i="37575"/>
  <c r="H8" i="37575"/>
  <c r="E8" i="37575"/>
  <c r="H7" i="37575"/>
  <c r="E7" i="37575"/>
  <c r="H6" i="37575"/>
  <c r="E6" i="37575"/>
  <c r="H5" i="37575"/>
  <c r="E5" i="37575"/>
  <c r="H14" i="37574"/>
  <c r="E14" i="37574"/>
  <c r="H13" i="37574"/>
  <c r="E13" i="37574"/>
  <c r="H12" i="37574"/>
  <c r="E12" i="37574"/>
  <c r="H11" i="37574"/>
  <c r="E11" i="37574"/>
  <c r="H10" i="37574"/>
  <c r="E10" i="37574"/>
  <c r="H9" i="37574"/>
  <c r="E9" i="37574"/>
  <c r="H8" i="37574"/>
  <c r="E8" i="37574"/>
  <c r="H7" i="37574"/>
  <c r="E7" i="37574"/>
  <c r="H6" i="37574"/>
  <c r="E6" i="37574"/>
  <c r="H5" i="37574"/>
  <c r="E5" i="37574"/>
  <c r="F13" i="37572"/>
  <c r="F12" i="37572"/>
  <c r="F11" i="37572"/>
  <c r="F10" i="37572"/>
  <c r="F9" i="37572"/>
  <c r="F8" i="37572"/>
  <c r="H8" i="37572"/>
  <c r="F7" i="37572"/>
  <c r="F6" i="37572"/>
  <c r="F5" i="37572"/>
  <c r="H14" i="37572"/>
  <c r="E14" i="37572"/>
  <c r="H13" i="37572"/>
  <c r="E13" i="37572"/>
  <c r="H12" i="37572"/>
  <c r="E12" i="37572"/>
  <c r="H11" i="37572"/>
  <c r="E11" i="37572"/>
  <c r="H10" i="37572"/>
  <c r="E10" i="37572"/>
  <c r="H9" i="37572"/>
  <c r="E9" i="37572"/>
  <c r="E8" i="37572"/>
  <c r="H7" i="37572"/>
  <c r="E7" i="37572"/>
  <c r="H6" i="37572"/>
  <c r="E6" i="37572"/>
  <c r="H5" i="37572"/>
  <c r="E5" i="37572"/>
  <c r="B6" i="37564"/>
  <c r="C44" i="32"/>
  <c r="I44" i="37563"/>
  <c r="F44" i="37568"/>
  <c r="C44" i="37559"/>
  <c r="J43" i="13552"/>
  <c r="H7" i="37582"/>
  <c r="H15" i="37582"/>
  <c r="H5" i="37582"/>
  <c r="H11" i="37582"/>
  <c r="H6" i="37582"/>
  <c r="H13" i="37582"/>
  <c r="H14" i="37582"/>
  <c r="H8" i="37582"/>
  <c r="H10" i="37582"/>
  <c r="H9" i="37582"/>
  <c r="H12" i="37582"/>
  <c r="E45" i="37568"/>
  <c r="F45" i="37568"/>
  <c r="I44" i="37567"/>
  <c r="M44" i="37563"/>
  <c r="G44" i="37563"/>
  <c r="G43" i="37564"/>
  <c r="G45" i="37564"/>
  <c r="E43" i="13552"/>
  <c r="H43" i="37563"/>
  <c r="B33" i="37563"/>
  <c r="B32" i="37562"/>
  <c r="C43" i="37568"/>
  <c r="C45" i="37568"/>
  <c r="D45" i="37568"/>
  <c r="L43" i="13552"/>
  <c r="L45" i="37564"/>
  <c r="F44" i="37563"/>
  <c r="B33" i="37564"/>
  <c r="L45" i="37567"/>
  <c r="G44" i="37567"/>
  <c r="F45" i="37567"/>
  <c r="E43" i="32"/>
  <c r="E45" i="32"/>
  <c r="K43" i="13552"/>
  <c r="M45" i="37563"/>
  <c r="C43" i="37564"/>
  <c r="C45" i="37564"/>
  <c r="B31" i="37563"/>
  <c r="B30" i="37562"/>
  <c r="D43" i="37563"/>
  <c r="D45" i="37563"/>
  <c r="B43" i="37559"/>
  <c r="B45" i="37559"/>
  <c r="I43" i="13552"/>
  <c r="D44" i="32"/>
  <c r="B34" i="37564"/>
  <c r="B36" i="37564"/>
  <c r="B35" i="37564"/>
  <c r="F43" i="13552"/>
  <c r="B38" i="37563"/>
  <c r="B37" i="37562"/>
  <c r="B39" i="37563"/>
  <c r="B38" i="37562"/>
  <c r="L44" i="37563"/>
  <c r="H45" i="37563"/>
  <c r="B43" i="37568"/>
  <c r="B45" i="37568"/>
  <c r="B39" i="37564"/>
  <c r="B37" i="37564"/>
  <c r="B38" i="37567"/>
  <c r="C37" i="37562"/>
  <c r="B43" i="37565"/>
  <c r="B45" i="37565"/>
  <c r="C43" i="37565"/>
  <c r="C45" i="37565"/>
  <c r="J43" i="37564"/>
  <c r="J45" i="37564"/>
  <c r="B31" i="37564"/>
  <c r="B38" i="37564"/>
  <c r="B41" i="37564"/>
  <c r="K43" i="37567"/>
  <c r="K45" i="37567"/>
  <c r="B39" i="37567"/>
  <c r="C38" i="37562"/>
  <c r="C43" i="37567"/>
  <c r="C45" i="37567"/>
  <c r="B34" i="37567"/>
  <c r="H43" i="37567"/>
  <c r="H45" i="37567"/>
  <c r="B36" i="37567"/>
  <c r="C35" i="37562"/>
  <c r="B37" i="37567"/>
  <c r="C36" i="37562"/>
  <c r="H30" i="37567"/>
  <c r="H44" i="37567"/>
  <c r="D43" i="37567"/>
  <c r="D45" i="37567"/>
  <c r="C33" i="37562"/>
  <c r="E43" i="37567"/>
  <c r="E45" i="37567"/>
  <c r="D30" i="37567"/>
  <c r="D44" i="37567"/>
  <c r="B30" i="37565"/>
  <c r="B44" i="37565"/>
  <c r="J30" i="37564"/>
  <c r="J44" i="37564"/>
  <c r="B40" i="37564"/>
  <c r="K30" i="37567"/>
  <c r="K44" i="37567"/>
  <c r="D44" i="37563"/>
  <c r="B41" i="37563"/>
  <c r="B40" i="37562"/>
  <c r="B34" i="37563"/>
  <c r="B33" i="37562"/>
  <c r="B42" i="37563"/>
  <c r="B41" i="37562"/>
  <c r="B40" i="37563"/>
  <c r="B39" i="37562"/>
  <c r="B29" i="37562"/>
  <c r="B43" i="37562"/>
  <c r="B30" i="37563"/>
  <c r="B44" i="37563"/>
  <c r="B30" i="37564"/>
  <c r="B44" i="37564"/>
  <c r="B43" i="37564"/>
  <c r="B45" i="37564"/>
  <c r="G30" i="37564"/>
  <c r="G44" i="37564"/>
  <c r="C30" i="37562"/>
  <c r="B40" i="37567"/>
  <c r="B30" i="37567"/>
  <c r="B44" i="37567"/>
  <c r="C39" i="37562"/>
  <c r="B43" i="37567"/>
  <c r="B45" i="37567"/>
  <c r="C29" i="37562"/>
  <c r="C43" i="37562"/>
  <c r="C42" i="37562"/>
  <c r="C44" i="37562"/>
  <c r="C44" i="37568"/>
  <c r="I44" i="13552"/>
  <c r="C44" i="13552"/>
  <c r="N44" i="13552"/>
  <c r="H44" i="13552"/>
  <c r="M44" i="13552"/>
  <c r="G44" i="13552"/>
  <c r="L44" i="13552"/>
  <c r="F44" i="13552"/>
  <c r="K44" i="13552"/>
  <c r="E44" i="13552"/>
  <c r="J44" i="13552"/>
  <c r="B30" i="32"/>
  <c r="B44" i="32"/>
  <c r="B30" i="13552"/>
  <c r="B36" i="13552"/>
  <c r="B39" i="13552"/>
  <c r="B29" i="13552"/>
  <c r="B43" i="13552"/>
  <c r="D39" i="13552"/>
  <c r="D29" i="13552"/>
  <c r="D43" i="13552"/>
  <c r="B34" i="37562"/>
  <c r="B31" i="37562"/>
  <c r="B42" i="37562"/>
  <c r="B44" i="37562"/>
  <c r="B43" i="37563"/>
  <c r="B45" i="37563"/>
  <c r="B36" i="37562"/>
  <c r="H30" i="37563"/>
  <c r="H44" i="37563"/>
  <c r="C30" i="37563"/>
  <c r="C44" i="37563"/>
  <c r="D42" i="13552"/>
  <c r="D44" i="13552"/>
  <c r="B42" i="13552"/>
  <c r="B44" i="13552"/>
</calcChain>
</file>

<file path=xl/sharedStrings.xml><?xml version="1.0" encoding="utf-8"?>
<sst xmlns="http://schemas.openxmlformats.org/spreadsheetml/2006/main" count="690" uniqueCount="270">
  <si>
    <r>
      <rPr>
        <sz val="10"/>
        <rFont val="標楷體"/>
        <family val="4"/>
        <charset val="136"/>
      </rPr>
      <t>新申請案</t>
    </r>
    <phoneticPr fontId="2" type="noConversion"/>
  </si>
  <si>
    <r>
      <rPr>
        <sz val="10"/>
        <rFont val="標楷體"/>
        <family val="4"/>
        <charset val="136"/>
      </rPr>
      <t>發證案</t>
    </r>
    <phoneticPr fontId="2" type="noConversion"/>
  </si>
  <si>
    <r>
      <t xml:space="preserve">               </t>
    </r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2 </t>
    </r>
    <r>
      <rPr>
        <b/>
        <sz val="16"/>
        <rFont val="標楷體"/>
        <family val="4"/>
        <charset val="136"/>
      </rPr>
      <t>積體電路電路布局案件</t>
    </r>
    <phoneticPr fontId="2" type="noConversion"/>
  </si>
  <si>
    <t>本季排名</t>
  </si>
  <si>
    <t>申請人國籍</t>
  </si>
  <si>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3-3 </t>
    </r>
    <r>
      <rPr>
        <b/>
        <sz val="16"/>
        <rFont val="標楷體"/>
        <family val="4"/>
        <charset val="136"/>
      </rPr>
      <t>商標異議、評定成立、不成立案件數量統計表</t>
    </r>
    <phoneticPr fontId="2" type="noConversion"/>
  </si>
  <si>
    <r>
      <rPr>
        <sz val="10"/>
        <rFont val="標楷體"/>
        <family val="4"/>
        <charset val="136"/>
      </rPr>
      <t>異議</t>
    </r>
    <phoneticPr fontId="2" type="noConversion"/>
  </si>
  <si>
    <r>
      <rPr>
        <sz val="10"/>
        <rFont val="標楷體"/>
        <family val="4"/>
        <charset val="136"/>
      </rPr>
      <t>評定</t>
    </r>
    <phoneticPr fontId="2" type="noConversion"/>
  </si>
  <si>
    <r>
      <rPr>
        <sz val="10"/>
        <rFont val="標楷體"/>
        <family val="4"/>
        <charset val="136"/>
      </rPr>
      <t>合計</t>
    </r>
    <phoneticPr fontId="2" type="noConversion"/>
  </si>
  <si>
    <r>
      <rPr>
        <sz val="10"/>
        <rFont val="標楷體"/>
        <family val="4"/>
        <charset val="136"/>
      </rPr>
      <t>成立</t>
    </r>
    <phoneticPr fontId="2" type="noConversion"/>
  </si>
  <si>
    <r>
      <rPr>
        <sz val="10"/>
        <rFont val="標楷體"/>
        <family val="4"/>
        <charset val="136"/>
      </rPr>
      <t>不成立</t>
    </r>
    <phoneticPr fontId="2" type="noConversion"/>
  </si>
  <si>
    <r>
      <rPr>
        <sz val="10"/>
        <rFont val="標楷體"/>
        <family val="4"/>
        <charset val="136"/>
      </rPr>
      <t>　</t>
    </r>
    <r>
      <rPr>
        <sz val="10"/>
        <rFont val="Times New Roman"/>
        <family val="1"/>
      </rPr>
      <t xml:space="preserve">         </t>
    </r>
    <r>
      <rPr>
        <sz val="10"/>
        <rFont val="標楷體"/>
        <family val="4"/>
        <charset val="136"/>
      </rPr>
      <t>及不成立案件分析。</t>
    </r>
    <phoneticPr fontId="2" type="noConversion"/>
  </si>
  <si>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3-2 </t>
    </r>
    <r>
      <rPr>
        <b/>
        <sz val="16"/>
        <rFont val="標楷體"/>
        <family val="4"/>
        <charset val="136"/>
      </rPr>
      <t>商標申請及公告註冊案數量統計表－本國人及外國人</t>
    </r>
    <phoneticPr fontId="2" type="noConversion"/>
  </si>
  <si>
    <r>
      <rPr>
        <sz val="10"/>
        <rFont val="標楷體"/>
        <family val="4"/>
        <charset val="136"/>
      </rPr>
      <t>申請註冊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案件</t>
    </r>
    <r>
      <rPr>
        <sz val="10"/>
        <rFont val="Times New Roman"/>
        <family val="1"/>
      </rPr>
      <t>)</t>
    </r>
    <phoneticPr fontId="2" type="noConversion"/>
  </si>
  <si>
    <r>
      <rPr>
        <sz val="10"/>
        <rFont val="標楷體"/>
        <family val="4"/>
        <charset val="136"/>
      </rPr>
      <t>公告註冊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案件</t>
    </r>
    <r>
      <rPr>
        <sz val="10"/>
        <rFont val="Times New Roman"/>
        <family val="1"/>
      </rPr>
      <t>)</t>
    </r>
    <phoneticPr fontId="2" type="noConversion"/>
  </si>
  <si>
    <r>
      <rPr>
        <sz val="10"/>
        <rFont val="標楷體"/>
        <family val="4"/>
        <charset val="136"/>
      </rPr>
      <t>小計</t>
    </r>
    <phoneticPr fontId="2" type="noConversion"/>
  </si>
  <si>
    <r>
      <rPr>
        <sz val="10"/>
        <rFont val="標楷體"/>
        <family val="4"/>
        <charset val="136"/>
      </rPr>
      <t>本國人</t>
    </r>
    <phoneticPr fontId="2" type="noConversion"/>
  </si>
  <si>
    <r>
      <rPr>
        <sz val="10"/>
        <rFont val="標楷體"/>
        <family val="4"/>
        <charset val="136"/>
      </rPr>
      <t>外國人</t>
    </r>
    <phoneticPr fontId="2" type="noConversion"/>
  </si>
  <si>
    <r>
      <rPr>
        <sz val="10"/>
        <rFont val="標楷體"/>
        <family val="4"/>
        <charset val="136"/>
      </rPr>
      <t>備註：</t>
    </r>
    <r>
      <rPr>
        <sz val="10"/>
        <rFont val="Times New Roman"/>
        <family val="1"/>
      </rPr>
      <t>95</t>
    </r>
    <r>
      <rPr>
        <sz val="10"/>
        <rFont val="標楷體"/>
        <family val="4"/>
        <charset val="136"/>
      </rPr>
      <t>年</t>
    </r>
    <r>
      <rPr>
        <sz val="10"/>
        <rFont val="Times New Roman"/>
        <family val="1"/>
      </rPr>
      <t>7</t>
    </r>
    <r>
      <rPr>
        <sz val="10"/>
        <rFont val="標楷體"/>
        <family val="4"/>
        <charset val="136"/>
      </rPr>
      <t>月</t>
    </r>
    <r>
      <rPr>
        <sz val="10"/>
        <rFont val="Times New Roman"/>
        <family val="1"/>
      </rPr>
      <t>13</t>
    </r>
    <r>
      <rPr>
        <sz val="10"/>
        <rFont val="標楷體"/>
        <family val="4"/>
        <charset val="136"/>
      </rPr>
      <t>日起受理商標共有申請，本表國籍統計件數係以案件之申請人國籍個數計算。</t>
    </r>
    <phoneticPr fontId="2" type="noConversion"/>
  </si>
  <si>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3-1 </t>
    </r>
    <r>
      <rPr>
        <b/>
        <sz val="16"/>
        <rFont val="標楷體"/>
        <family val="4"/>
        <charset val="136"/>
      </rPr>
      <t>商標案件申請及處理數量統計表</t>
    </r>
    <phoneticPr fontId="2" type="noConversion"/>
  </si>
  <si>
    <r>
      <rPr>
        <sz val="8"/>
        <rFont val="標楷體"/>
        <family val="4"/>
        <charset val="136"/>
      </rPr>
      <t xml:space="preserve">申請註冊
</t>
    </r>
    <r>
      <rPr>
        <sz val="8"/>
        <rFont val="Times New Roman"/>
        <family val="1"/>
      </rPr>
      <t>(</t>
    </r>
    <r>
      <rPr>
        <sz val="8"/>
        <rFont val="標楷體"/>
        <family val="4"/>
        <charset val="136"/>
      </rPr>
      <t>案件</t>
    </r>
    <r>
      <rPr>
        <sz val="8"/>
        <rFont val="Times New Roman"/>
        <family val="1"/>
      </rPr>
      <t>)</t>
    </r>
    <phoneticPr fontId="2" type="noConversion"/>
  </si>
  <si>
    <r>
      <rPr>
        <sz val="8"/>
        <rFont val="標楷體"/>
        <family val="4"/>
        <charset val="136"/>
      </rPr>
      <t xml:space="preserve">申請註冊
</t>
    </r>
    <r>
      <rPr>
        <sz val="8"/>
        <rFont val="Times New Roman"/>
        <family val="1"/>
      </rPr>
      <t>(</t>
    </r>
    <r>
      <rPr>
        <sz val="8"/>
        <rFont val="標楷體"/>
        <family val="4"/>
        <charset val="136"/>
      </rPr>
      <t>類別</t>
    </r>
    <r>
      <rPr>
        <sz val="8"/>
        <rFont val="Times New Roman"/>
        <family val="1"/>
      </rPr>
      <t>)</t>
    </r>
    <phoneticPr fontId="2" type="noConversion"/>
  </si>
  <si>
    <r>
      <rPr>
        <sz val="8"/>
        <rFont val="標楷體"/>
        <family val="4"/>
        <charset val="136"/>
      </rPr>
      <t xml:space="preserve">公告註冊
</t>
    </r>
    <r>
      <rPr>
        <sz val="8"/>
        <rFont val="Times New Roman"/>
        <family val="1"/>
      </rPr>
      <t>(</t>
    </r>
    <r>
      <rPr>
        <sz val="8"/>
        <rFont val="標楷體"/>
        <family val="4"/>
        <charset val="136"/>
      </rPr>
      <t>案件</t>
    </r>
    <r>
      <rPr>
        <sz val="8"/>
        <rFont val="Times New Roman"/>
        <family val="1"/>
      </rPr>
      <t>)</t>
    </r>
    <phoneticPr fontId="2" type="noConversion"/>
  </si>
  <si>
    <r>
      <rPr>
        <sz val="8"/>
        <rFont val="標楷體"/>
        <family val="4"/>
        <charset val="136"/>
      </rPr>
      <t xml:space="preserve">公告註冊
</t>
    </r>
    <r>
      <rPr>
        <sz val="8"/>
        <rFont val="Times New Roman"/>
        <family val="1"/>
      </rPr>
      <t>(</t>
    </r>
    <r>
      <rPr>
        <sz val="8"/>
        <rFont val="標楷體"/>
        <family val="4"/>
        <charset val="136"/>
      </rPr>
      <t>類別</t>
    </r>
    <r>
      <rPr>
        <sz val="8"/>
        <rFont val="Times New Roman"/>
        <family val="1"/>
      </rPr>
      <t>)</t>
    </r>
    <phoneticPr fontId="2" type="noConversion"/>
  </si>
  <si>
    <r>
      <rPr>
        <sz val="8"/>
        <rFont val="標楷體"/>
        <family val="4"/>
        <charset val="136"/>
      </rPr>
      <t>公告核駁</t>
    </r>
    <phoneticPr fontId="2" type="noConversion"/>
  </si>
  <si>
    <r>
      <rPr>
        <sz val="8"/>
        <rFont val="標楷體"/>
        <family val="4"/>
        <charset val="136"/>
      </rPr>
      <t>異議</t>
    </r>
    <phoneticPr fontId="2" type="noConversion"/>
  </si>
  <si>
    <r>
      <rPr>
        <sz val="8"/>
        <rFont val="標楷體"/>
        <family val="4"/>
        <charset val="136"/>
      </rPr>
      <t>評定</t>
    </r>
    <phoneticPr fontId="2" type="noConversion"/>
  </si>
  <si>
    <r>
      <rPr>
        <sz val="8"/>
        <rFont val="標楷體"/>
        <family val="4"/>
        <charset val="136"/>
      </rPr>
      <t>廢止</t>
    </r>
    <phoneticPr fontId="2" type="noConversion"/>
  </si>
  <si>
    <r>
      <rPr>
        <sz val="8"/>
        <rFont val="標楷體"/>
        <family val="4"/>
        <charset val="136"/>
      </rPr>
      <t>延展</t>
    </r>
    <phoneticPr fontId="2" type="noConversion"/>
  </si>
  <si>
    <r>
      <rPr>
        <sz val="8"/>
        <rFont val="標楷體"/>
        <family val="4"/>
        <charset val="136"/>
      </rPr>
      <t>授權</t>
    </r>
    <phoneticPr fontId="2" type="noConversion"/>
  </si>
  <si>
    <r>
      <rPr>
        <sz val="8"/>
        <rFont val="標楷體"/>
        <family val="4"/>
        <charset val="136"/>
      </rPr>
      <t>移轉</t>
    </r>
    <phoneticPr fontId="2" type="noConversion"/>
  </si>
  <si>
    <r>
      <rPr>
        <sz val="8"/>
        <rFont val="標楷體"/>
        <family val="4"/>
        <charset val="136"/>
      </rPr>
      <t>變更</t>
    </r>
    <phoneticPr fontId="2" type="noConversion"/>
  </si>
  <si>
    <r>
      <rPr>
        <sz val="8"/>
        <rFont val="標楷體"/>
        <family val="4"/>
        <charset val="136"/>
      </rPr>
      <t>言詞辯論</t>
    </r>
    <phoneticPr fontId="2" type="noConversion"/>
  </si>
  <si>
    <r>
      <t xml:space="preserve">          </t>
    </r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1-2 </t>
    </r>
    <r>
      <rPr>
        <b/>
        <sz val="16"/>
        <rFont val="標楷體"/>
        <family val="4"/>
        <charset val="136"/>
      </rPr>
      <t>專利申請數量統計表－本國人及外國人</t>
    </r>
    <r>
      <rPr>
        <b/>
        <sz val="16"/>
        <rFont val="Times New Roman"/>
        <family val="1"/>
      </rPr>
      <t xml:space="preserve">          </t>
    </r>
    <phoneticPr fontId="2" type="noConversion"/>
  </si>
  <si>
    <r>
      <rPr>
        <sz val="9"/>
        <rFont val="標楷體"/>
        <family val="4"/>
        <charset val="136"/>
      </rPr>
      <t>總計</t>
    </r>
    <phoneticPr fontId="2" type="noConversion"/>
  </si>
  <si>
    <r>
      <rPr>
        <sz val="9"/>
        <rFont val="標楷體"/>
        <family val="4"/>
        <charset val="136"/>
      </rPr>
      <t>發明</t>
    </r>
    <phoneticPr fontId="2" type="noConversion"/>
  </si>
  <si>
    <r>
      <rPr>
        <sz val="9"/>
        <rFont val="標楷體"/>
        <family val="4"/>
        <charset val="136"/>
      </rPr>
      <t>新型</t>
    </r>
    <phoneticPr fontId="2" type="noConversion"/>
  </si>
  <si>
    <r>
      <rPr>
        <sz val="9"/>
        <rFont val="標楷體"/>
        <family val="4"/>
        <charset val="136"/>
      </rPr>
      <t>小計</t>
    </r>
    <phoneticPr fontId="2" type="noConversion"/>
  </si>
  <si>
    <r>
      <rPr>
        <sz val="9"/>
        <rFont val="標楷體"/>
        <family val="4"/>
        <charset val="136"/>
      </rPr>
      <t>本國人</t>
    </r>
    <phoneticPr fontId="2" type="noConversion"/>
  </si>
  <si>
    <r>
      <rPr>
        <sz val="9"/>
        <rFont val="標楷體"/>
        <family val="4"/>
        <charset val="136"/>
      </rPr>
      <t>外國人</t>
    </r>
    <phoneticPr fontId="2" type="noConversion"/>
  </si>
  <si>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1-3 </t>
    </r>
    <r>
      <rPr>
        <b/>
        <sz val="16"/>
        <rFont val="標楷體"/>
        <family val="4"/>
        <charset val="136"/>
      </rPr>
      <t>專利公告發證數量統計表－本國人及外國人</t>
    </r>
    <r>
      <rPr>
        <b/>
        <sz val="16"/>
        <rFont val="Times New Roman"/>
        <family val="1"/>
      </rPr>
      <t xml:space="preserve">          </t>
    </r>
    <phoneticPr fontId="2" type="noConversion"/>
  </si>
  <si>
    <r>
      <rPr>
        <sz val="9"/>
        <rFont val="標楷體"/>
        <family val="4"/>
        <charset val="136"/>
      </rPr>
      <t>備註：「公告發證」係指依</t>
    </r>
    <r>
      <rPr>
        <sz val="9"/>
        <rFont val="Times New Roman"/>
        <family val="1"/>
      </rPr>
      <t>93</t>
    </r>
    <r>
      <rPr>
        <sz val="9"/>
        <rFont val="標楷體"/>
        <family val="4"/>
        <charset val="136"/>
      </rPr>
      <t>年</t>
    </r>
    <r>
      <rPr>
        <sz val="9"/>
        <rFont val="Times New Roman"/>
        <family val="1"/>
      </rPr>
      <t>7</t>
    </r>
    <r>
      <rPr>
        <sz val="9"/>
        <rFont val="標楷體"/>
        <family val="4"/>
        <charset val="136"/>
      </rPr>
      <t>月</t>
    </r>
    <r>
      <rPr>
        <sz val="9"/>
        <rFont val="Times New Roman"/>
        <family val="1"/>
      </rPr>
      <t>1</t>
    </r>
    <r>
      <rPr>
        <sz val="9"/>
        <rFont val="標楷體"/>
        <family val="4"/>
        <charset val="136"/>
      </rPr>
      <t>日施行之新專利法，專利申請案經審查准予專利，並經申請人繳納證書費及其第</t>
    </r>
    <r>
      <rPr>
        <sz val="9"/>
        <rFont val="Times New Roman"/>
        <family val="1"/>
      </rPr>
      <t>1</t>
    </r>
    <r>
      <rPr>
        <sz val="9"/>
        <rFont val="標楷體"/>
        <family val="4"/>
        <charset val="136"/>
      </rPr>
      <t>年</t>
    </r>
    <phoneticPr fontId="2" type="noConversion"/>
  </si>
  <si>
    <r>
      <t xml:space="preserve">             </t>
    </r>
    <r>
      <rPr>
        <sz val="9"/>
        <rFont val="標楷體"/>
        <family val="4"/>
        <charset val="136"/>
      </rPr>
      <t>年費後，予以公告並核發證書之當月公告發證數。</t>
    </r>
    <phoneticPr fontId="2" type="noConversion"/>
  </si>
  <si>
    <r>
      <rPr>
        <sz val="10"/>
        <rFont val="標楷體"/>
        <family val="4"/>
        <charset val="136"/>
      </rPr>
      <t>合計</t>
    </r>
    <phoneticPr fontId="2" type="noConversion"/>
  </si>
  <si>
    <r>
      <rPr>
        <sz val="10"/>
        <rFont val="標楷體"/>
        <family val="4"/>
        <charset val="136"/>
      </rPr>
      <t>成立</t>
    </r>
    <phoneticPr fontId="2" type="noConversion"/>
  </si>
  <si>
    <r>
      <rPr>
        <sz val="10"/>
        <rFont val="標楷體"/>
        <family val="4"/>
        <charset val="136"/>
      </rPr>
      <t>不成立</t>
    </r>
    <phoneticPr fontId="2" type="noConversion"/>
  </si>
  <si>
    <r>
      <t xml:space="preserve">     </t>
    </r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1-5 </t>
    </r>
    <r>
      <rPr>
        <b/>
        <sz val="16"/>
        <rFont val="標楷體"/>
        <family val="4"/>
        <charset val="136"/>
      </rPr>
      <t>專利行政救濟提起、被撤銷案件數量統計表</t>
    </r>
    <r>
      <rPr>
        <b/>
        <sz val="16"/>
        <rFont val="Times New Roman"/>
        <family val="1"/>
      </rPr>
      <t xml:space="preserve">   </t>
    </r>
    <phoneticPr fontId="2" type="noConversion"/>
  </si>
  <si>
    <t>總計</t>
    <phoneticPr fontId="2" type="noConversion"/>
  </si>
  <si>
    <r>
      <rPr>
        <sz val="10"/>
        <rFont val="標楷體"/>
        <family val="4"/>
        <charset val="136"/>
      </rPr>
      <t>訴願</t>
    </r>
    <phoneticPr fontId="2" type="noConversion"/>
  </si>
  <si>
    <r>
      <rPr>
        <sz val="10"/>
        <rFont val="標楷體"/>
        <family val="4"/>
        <charset val="136"/>
      </rPr>
      <t>行政訴訟</t>
    </r>
    <r>
      <rPr>
        <sz val="10"/>
        <rFont val="Times New Roman"/>
        <family val="1"/>
      </rPr>
      <t/>
    </r>
    <phoneticPr fontId="2" type="noConversion"/>
  </si>
  <si>
    <r>
      <rPr>
        <sz val="10"/>
        <rFont val="標楷體"/>
        <family val="4"/>
        <charset val="136"/>
      </rPr>
      <t>提起案件</t>
    </r>
    <phoneticPr fontId="2" type="noConversion"/>
  </si>
  <si>
    <r>
      <rPr>
        <sz val="10"/>
        <rFont val="標楷體"/>
        <family val="4"/>
        <charset val="136"/>
      </rPr>
      <t>被撤銷案件</t>
    </r>
    <phoneticPr fontId="2" type="noConversion"/>
  </si>
  <si>
    <t>提起案件</t>
    <phoneticPr fontId="2" type="noConversion"/>
  </si>
  <si>
    <t>設計</t>
    <phoneticPr fontId="2" type="noConversion"/>
  </si>
  <si>
    <t>部分成立</t>
    <phoneticPr fontId="2" type="noConversion"/>
  </si>
  <si>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3-4 </t>
    </r>
    <r>
      <rPr>
        <b/>
        <sz val="16"/>
        <rFont val="標楷體"/>
        <family val="4"/>
        <charset val="136"/>
      </rPr>
      <t>商標行政救濟提起、被撤銷案件數量統計表</t>
    </r>
    <phoneticPr fontId="2" type="noConversion"/>
  </si>
  <si>
    <r>
      <rPr>
        <sz val="10"/>
        <rFont val="標楷體"/>
        <family val="4"/>
        <charset val="136"/>
      </rPr>
      <t>總計</t>
    </r>
    <phoneticPr fontId="2" type="noConversion"/>
  </si>
  <si>
    <r>
      <rPr>
        <sz val="10"/>
        <rFont val="標楷體"/>
        <family val="4"/>
        <charset val="136"/>
      </rPr>
      <t>訴願</t>
    </r>
    <phoneticPr fontId="2" type="noConversion"/>
  </si>
  <si>
    <r>
      <rPr>
        <sz val="10"/>
        <rFont val="標楷體"/>
        <family val="4"/>
        <charset val="136"/>
      </rPr>
      <t>行政訴訟</t>
    </r>
    <r>
      <rPr>
        <sz val="10"/>
        <rFont val="Times New Roman"/>
        <family val="1"/>
      </rPr>
      <t/>
    </r>
    <phoneticPr fontId="2" type="noConversion"/>
  </si>
  <si>
    <r>
      <rPr>
        <sz val="10"/>
        <rFont val="標楷體"/>
        <family val="4"/>
        <charset val="136"/>
      </rPr>
      <t>提起案件</t>
    </r>
    <phoneticPr fontId="2" type="noConversion"/>
  </si>
  <si>
    <r>
      <rPr>
        <sz val="10"/>
        <rFont val="標楷體"/>
        <family val="4"/>
        <charset val="136"/>
      </rPr>
      <t>被撤銷案件</t>
    </r>
    <phoneticPr fontId="2" type="noConversion"/>
  </si>
  <si>
    <t>表1-6 外國申請人發明專利申請前十大國籍統計表</t>
    <phoneticPr fontId="2" type="noConversion"/>
  </si>
  <si>
    <t>較上年同期%</t>
    <phoneticPr fontId="2" type="noConversion"/>
  </si>
  <si>
    <t>較上年同期%</t>
  </si>
  <si>
    <t>本季排名</t>
    <phoneticPr fontId="2" type="noConversion"/>
  </si>
  <si>
    <t>申請人名稱</t>
    <phoneticPr fontId="2" type="noConversion"/>
  </si>
  <si>
    <t>表1-8 外國申請人發明專利新申請前十大統計表</t>
    <phoneticPr fontId="2" type="noConversion"/>
  </si>
  <si>
    <t>104年</t>
    <phoneticPr fontId="2" type="noConversion"/>
  </si>
  <si>
    <t>103年</t>
    <phoneticPr fontId="2" type="noConversion"/>
  </si>
  <si>
    <t>國籍</t>
    <phoneticPr fontId="2" type="noConversion"/>
  </si>
  <si>
    <t>表1-7 本國申請人發明專利新申請前十大統計表</t>
    <phoneticPr fontId="2" type="noConversion"/>
  </si>
  <si>
    <t>本季排名</t>
    <phoneticPr fontId="2" type="noConversion"/>
  </si>
  <si>
    <t>申請人名稱</t>
    <phoneticPr fontId="2" type="noConversion"/>
  </si>
  <si>
    <t>104年</t>
    <phoneticPr fontId="2" type="noConversion"/>
  </si>
  <si>
    <t>103年</t>
    <phoneticPr fontId="2" type="noConversion"/>
  </si>
  <si>
    <r>
      <rPr>
        <sz val="10"/>
        <rFont val="標楷體"/>
        <family val="4"/>
        <charset val="136"/>
      </rPr>
      <t>備註：</t>
    </r>
    <r>
      <rPr>
        <sz val="10"/>
        <rFont val="Times New Roman"/>
        <family val="1"/>
      </rPr>
      <t>1</t>
    </r>
    <r>
      <rPr>
        <sz val="10"/>
        <rFont val="標楷體"/>
        <family val="4"/>
        <charset val="136"/>
      </rPr>
      <t>、本表所指「新申請案」、「再審查案」、「舉發案」為申請數。</t>
    </r>
    <phoneticPr fontId="2" type="noConversion"/>
  </si>
  <si>
    <t>第4季</t>
    <phoneticPr fontId="2" type="noConversion"/>
  </si>
  <si>
    <t>累積至第4季</t>
    <phoneticPr fontId="2" type="noConversion"/>
  </si>
  <si>
    <t>第4季</t>
    <phoneticPr fontId="2" type="noConversion"/>
  </si>
  <si>
    <t>累積至第4季</t>
    <phoneticPr fontId="2" type="noConversion"/>
  </si>
  <si>
    <t>日本</t>
    <phoneticPr fontId="2" type="noConversion"/>
  </si>
  <si>
    <t>美國</t>
    <phoneticPr fontId="2" type="noConversion"/>
  </si>
  <si>
    <t>南韓</t>
    <phoneticPr fontId="2" type="noConversion"/>
  </si>
  <si>
    <t>中國大陸</t>
    <phoneticPr fontId="2" type="noConversion"/>
  </si>
  <si>
    <t>德國</t>
    <phoneticPr fontId="2" type="noConversion"/>
  </si>
  <si>
    <t>瑞士</t>
    <phoneticPr fontId="2" type="noConversion"/>
  </si>
  <si>
    <t>荷蘭</t>
    <phoneticPr fontId="2" type="noConversion"/>
  </si>
  <si>
    <t>香港</t>
    <phoneticPr fontId="2" type="noConversion"/>
  </si>
  <si>
    <t>法國</t>
    <phoneticPr fontId="2" type="noConversion"/>
  </si>
  <si>
    <t>英國</t>
    <phoneticPr fontId="2" type="noConversion"/>
  </si>
  <si>
    <t>台灣積體電路製造股份有限公司</t>
  </si>
  <si>
    <t>財團法人工業技術研究院</t>
  </si>
  <si>
    <t>英業達股份有限公司</t>
  </si>
  <si>
    <t>宏碁股份有限公司</t>
  </si>
  <si>
    <t>鴻海精密工業股份有限公司</t>
  </si>
  <si>
    <t>遠東科技大學</t>
  </si>
  <si>
    <t>友達光電股份有限公司</t>
  </si>
  <si>
    <t>中華電信股份有限公司</t>
  </si>
  <si>
    <t>財團法人資訊工業策進會</t>
  </si>
  <si>
    <t>英特爾股份有限公司</t>
  </si>
  <si>
    <t>半導體能源研究所股份有限公司</t>
  </si>
  <si>
    <t>日東電工股份有限公司</t>
  </si>
  <si>
    <t>應用材料股份有限公司</t>
  </si>
  <si>
    <t>表3-5 商標申請註冊前十名國籍統計表</t>
    <phoneticPr fontId="2" type="noConversion"/>
  </si>
  <si>
    <t>第4季</t>
    <phoneticPr fontId="2" type="noConversion"/>
  </si>
  <si>
    <t>累積至第4季</t>
    <phoneticPr fontId="2" type="noConversion"/>
  </si>
  <si>
    <t>104年</t>
    <phoneticPr fontId="2" type="noConversion"/>
  </si>
  <si>
    <t>103年</t>
    <phoneticPr fontId="2" type="noConversion"/>
  </si>
  <si>
    <t>中華民國</t>
    <phoneticPr fontId="2" type="noConversion"/>
  </si>
  <si>
    <t>日本</t>
    <phoneticPr fontId="2" type="noConversion"/>
  </si>
  <si>
    <t>中國大陸</t>
    <phoneticPr fontId="2" type="noConversion"/>
  </si>
  <si>
    <t>美國</t>
    <phoneticPr fontId="2" type="noConversion"/>
  </si>
  <si>
    <t>香港</t>
    <phoneticPr fontId="2" type="noConversion"/>
  </si>
  <si>
    <t>南韓</t>
    <phoneticPr fontId="2" type="noConversion"/>
  </si>
  <si>
    <t>法國</t>
    <phoneticPr fontId="2" type="noConversion"/>
  </si>
  <si>
    <t>德國</t>
    <phoneticPr fontId="2" type="noConversion"/>
  </si>
  <si>
    <t>英國</t>
    <phoneticPr fontId="2" type="noConversion"/>
  </si>
  <si>
    <t>瑞士</t>
    <phoneticPr fontId="2" type="noConversion"/>
  </si>
  <si>
    <t>財團法人金屬工業研究發展中心</t>
    <phoneticPr fontId="2" type="noConversion"/>
  </si>
  <si>
    <t>美國</t>
  </si>
  <si>
    <t>日本</t>
  </si>
  <si>
    <t>東京威力科創股份有限公司</t>
    <phoneticPr fontId="2" type="noConversion"/>
  </si>
  <si>
    <t>東芝股份有限公司</t>
    <phoneticPr fontId="2" type="noConversion"/>
  </si>
  <si>
    <t>三菱電機股份有限公司</t>
    <phoneticPr fontId="2" type="noConversion"/>
  </si>
  <si>
    <t>高通公司</t>
    <phoneticPr fontId="2" type="noConversion"/>
  </si>
  <si>
    <t>住友化學股份有限公司</t>
    <phoneticPr fontId="2" type="noConversion"/>
  </si>
  <si>
    <t>康寧公司</t>
    <phoneticPr fontId="2" type="noConversion"/>
  </si>
  <si>
    <t>106年</t>
  </si>
  <si>
    <t>102年</t>
    <phoneticPr fontId="2" type="noConversion"/>
  </si>
  <si>
    <t>103年</t>
    <phoneticPr fontId="2" type="noConversion"/>
  </si>
  <si>
    <t>104年</t>
    <phoneticPr fontId="2" type="noConversion"/>
  </si>
  <si>
    <t>105年</t>
    <phoneticPr fontId="2" type="noConversion"/>
  </si>
  <si>
    <t>2月</t>
    <phoneticPr fontId="2" type="noConversion"/>
  </si>
  <si>
    <t>3月</t>
    <phoneticPr fontId="2" type="noConversion"/>
  </si>
  <si>
    <t>4月</t>
  </si>
  <si>
    <t>5月</t>
  </si>
  <si>
    <t>6月</t>
  </si>
  <si>
    <t>7月</t>
  </si>
  <si>
    <t>8月</t>
  </si>
  <si>
    <t>9月</t>
    <phoneticPr fontId="2" type="noConversion"/>
  </si>
  <si>
    <t>10月</t>
    <phoneticPr fontId="2" type="noConversion"/>
  </si>
  <si>
    <t>11月</t>
    <phoneticPr fontId="2" type="noConversion"/>
  </si>
  <si>
    <t>12月</t>
    <phoneticPr fontId="2" type="noConversion"/>
  </si>
  <si>
    <t>2月</t>
    <phoneticPr fontId="2" type="noConversion"/>
  </si>
  <si>
    <t>3月</t>
    <phoneticPr fontId="2" type="noConversion"/>
  </si>
  <si>
    <t>年月</t>
    <phoneticPr fontId="2" type="noConversion"/>
  </si>
  <si>
    <t>102年</t>
    <phoneticPr fontId="2" type="noConversion"/>
  </si>
  <si>
    <t>103年</t>
    <phoneticPr fontId="2" type="noConversion"/>
  </si>
  <si>
    <t>104年</t>
    <phoneticPr fontId="2" type="noConversion"/>
  </si>
  <si>
    <t>105年</t>
  </si>
  <si>
    <t xml:space="preserve"> 年 月</t>
    <phoneticPr fontId="2" type="noConversion"/>
  </si>
  <si>
    <t>102年</t>
    <phoneticPr fontId="2" type="noConversion"/>
  </si>
  <si>
    <t>105年</t>
    <phoneticPr fontId="2" type="noConversion"/>
  </si>
  <si>
    <t>106年</t>
    <phoneticPr fontId="2" type="noConversion"/>
  </si>
  <si>
    <t xml:space="preserve"> 年 月</t>
    <phoneticPr fontId="2" type="noConversion"/>
  </si>
  <si>
    <t>102年</t>
    <phoneticPr fontId="2" type="noConversion"/>
  </si>
  <si>
    <t>103年</t>
    <phoneticPr fontId="2" type="noConversion"/>
  </si>
  <si>
    <t>104年</t>
    <phoneticPr fontId="2" type="noConversion"/>
  </si>
  <si>
    <t>105年</t>
    <phoneticPr fontId="2" type="noConversion"/>
  </si>
  <si>
    <t>備註：本表為辦結件數，異議評定案件含成立、不成立、駁回、撤回及其他案件，本表僅就其中成立</t>
    <phoneticPr fontId="2" type="noConversion"/>
  </si>
  <si>
    <t>表1-7 本國申請人發明專利申請前十大統計表</t>
    <phoneticPr fontId="2" type="noConversion"/>
  </si>
  <si>
    <t>表1-8 外國申請人發明專利申請前十大統計表</t>
    <phoneticPr fontId="2" type="noConversion"/>
  </si>
  <si>
    <t>申請人中文名稱</t>
    <phoneticPr fontId="2" type="noConversion"/>
  </si>
  <si>
    <t xml:space="preserve">      2、本表「公告發證案」為公告數（公告核准制度實施至93年6月30日止，93年7月1日起採公告發證制），「核</t>
    <phoneticPr fontId="2" type="noConversion"/>
  </si>
  <si>
    <t xml:space="preserve">         駁案」為經初審及再審查核駁之審定數。「言詞辯論」為出庭言詞辯論次數。「讓與」為實際辦結數。</t>
    <phoneticPr fontId="2" type="noConversion"/>
  </si>
  <si>
    <r>
      <rPr>
        <sz val="10"/>
        <rFont val="標楷體"/>
        <family val="4"/>
        <charset val="136"/>
      </rPr>
      <t>備註：</t>
    </r>
    <r>
      <rPr>
        <sz val="10"/>
        <rFont val="Times New Roman"/>
        <family val="1"/>
      </rPr>
      <t>1</t>
    </r>
    <r>
      <rPr>
        <sz val="10"/>
        <rFont val="標楷體"/>
        <family val="4"/>
        <charset val="136"/>
      </rPr>
      <t>、訴願相關統計資料自</t>
    </r>
    <r>
      <rPr>
        <sz val="10"/>
        <rFont val="Times New Roman"/>
        <family val="1"/>
      </rPr>
      <t>94</t>
    </r>
    <r>
      <rPr>
        <sz val="10"/>
        <rFont val="標楷體"/>
        <family val="4"/>
        <charset val="136"/>
      </rPr>
      <t>年起係以本部訴願審議委員會公布為準。</t>
    </r>
    <phoneticPr fontId="2" type="noConversion"/>
  </si>
  <si>
    <t xml:space="preserve">      2、行政訴訟相關統計資料自97年7月1日起依智慧財產法院提供者為準。其被撤銷案件指「原告</t>
    <phoneticPr fontId="2" type="noConversion"/>
  </si>
  <si>
    <t xml:space="preserve">         勝訴」及「勝敗互見」，此亦包含經濟部為被告，其訴願決定遭撤銷之案件。</t>
    <phoneticPr fontId="2" type="noConversion"/>
  </si>
  <si>
    <r>
      <t xml:space="preserve">            3</t>
    </r>
    <r>
      <rPr>
        <sz val="10"/>
        <rFont val="標楷體"/>
        <family val="4"/>
        <charset val="136"/>
      </rPr>
      <t>、</t>
    </r>
    <r>
      <rPr>
        <sz val="10"/>
        <rFont val="Times New Roman"/>
        <family val="1"/>
      </rPr>
      <t>97</t>
    </r>
    <r>
      <rPr>
        <sz val="10"/>
        <rFont val="標楷體"/>
        <family val="4"/>
        <charset val="136"/>
      </rPr>
      <t>年訴願相關統計資料為全年度，而行政訴訟相關統計，因智慧財產法院自</t>
    </r>
    <r>
      <rPr>
        <sz val="10"/>
        <rFont val="Times New Roman"/>
        <family val="1"/>
      </rPr>
      <t>97</t>
    </r>
    <r>
      <rPr>
        <sz val="10"/>
        <rFont val="標楷體"/>
        <family val="4"/>
        <charset val="136"/>
      </rPr>
      <t>年</t>
    </r>
    <r>
      <rPr>
        <sz val="10"/>
        <rFont val="Times New Roman"/>
        <family val="1"/>
      </rPr>
      <t>7</t>
    </r>
    <r>
      <rPr>
        <sz val="10"/>
        <rFont val="標楷體"/>
        <family val="4"/>
        <charset val="136"/>
      </rPr>
      <t>月</t>
    </r>
    <r>
      <rPr>
        <sz val="10"/>
        <rFont val="Times New Roman"/>
        <family val="1"/>
      </rPr>
      <t>1</t>
    </r>
    <r>
      <rPr>
        <sz val="10"/>
        <rFont val="標楷體"/>
        <family val="4"/>
        <charset val="136"/>
      </rPr>
      <t>日始</t>
    </r>
    <phoneticPr fontId="2" type="noConversion"/>
  </si>
  <si>
    <t xml:space="preserve">        成立，僅包含97年7月至12月。</t>
    <phoneticPr fontId="2" type="noConversion"/>
  </si>
  <si>
    <t>出庭
言詞辯論</t>
    <phoneticPr fontId="2" type="noConversion"/>
  </si>
  <si>
    <t>發明
公開案</t>
    <phoneticPr fontId="2" type="noConversion"/>
  </si>
  <si>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1-1 </t>
    </r>
    <r>
      <rPr>
        <b/>
        <sz val="16"/>
        <rFont val="標楷體"/>
        <family val="4"/>
        <charset val="136"/>
      </rPr>
      <t>專利案件申請及處理數量統計表</t>
    </r>
    <r>
      <rPr>
        <b/>
        <sz val="16"/>
        <rFont val="Times New Roman"/>
        <family val="1"/>
      </rPr>
      <t xml:space="preserve">              </t>
    </r>
    <phoneticPr fontId="2" type="noConversion"/>
  </si>
  <si>
    <r>
      <rPr>
        <sz val="10"/>
        <rFont val="標楷體"/>
        <family val="4"/>
        <charset val="136"/>
      </rPr>
      <t>新申請案</t>
    </r>
    <phoneticPr fontId="2" type="noConversion"/>
  </si>
  <si>
    <r>
      <rPr>
        <sz val="10"/>
        <rFont val="標楷體"/>
        <family val="4"/>
        <charset val="136"/>
      </rPr>
      <t>公告
發證案</t>
    </r>
    <phoneticPr fontId="2" type="noConversion"/>
  </si>
  <si>
    <r>
      <rPr>
        <sz val="10"/>
        <rFont val="標楷體"/>
        <family val="4"/>
        <charset val="136"/>
      </rPr>
      <t>核駁案</t>
    </r>
    <phoneticPr fontId="2" type="noConversion"/>
  </si>
  <si>
    <r>
      <rPr>
        <sz val="10"/>
        <rFont val="標楷體"/>
        <family val="4"/>
        <charset val="136"/>
      </rPr>
      <t>再審查案</t>
    </r>
    <phoneticPr fontId="2" type="noConversion"/>
  </si>
  <si>
    <r>
      <rPr>
        <sz val="10"/>
        <rFont val="標楷體"/>
        <family val="4"/>
        <charset val="136"/>
      </rPr>
      <t>舉發案</t>
    </r>
    <phoneticPr fontId="2" type="noConversion"/>
  </si>
  <si>
    <r>
      <rPr>
        <sz val="10"/>
        <rFont val="標楷體"/>
        <family val="4"/>
        <charset val="136"/>
      </rPr>
      <t>讓與</t>
    </r>
    <phoneticPr fontId="2" type="noConversion"/>
  </si>
  <si>
    <t>107年</t>
    <phoneticPr fontId="2" type="noConversion"/>
  </si>
  <si>
    <t>107年</t>
    <phoneticPr fontId="2" type="noConversion"/>
  </si>
  <si>
    <t>發明</t>
  </si>
  <si>
    <t>新型</t>
  </si>
  <si>
    <t>設計</t>
  </si>
  <si>
    <t>發明</t>
    <phoneticPr fontId="2" type="noConversion"/>
  </si>
  <si>
    <t>新型</t>
    <phoneticPr fontId="2" type="noConversion"/>
  </si>
  <si>
    <t>設計</t>
    <phoneticPr fontId="2" type="noConversion"/>
  </si>
  <si>
    <t>小計</t>
    <phoneticPr fontId="2" type="noConversion"/>
  </si>
  <si>
    <t>108年</t>
  </si>
  <si>
    <t>-</t>
  </si>
  <si>
    <t>-</t>
    <phoneticPr fontId="2" type="noConversion"/>
  </si>
  <si>
    <r>
      <rPr>
        <b/>
        <sz val="16"/>
        <rFont val="標楷體"/>
        <family val="4"/>
        <charset val="136"/>
      </rPr>
      <t>表</t>
    </r>
    <r>
      <rPr>
        <b/>
        <sz val="16"/>
        <rFont val="Times New Roman"/>
        <family val="1"/>
      </rPr>
      <t xml:space="preserve">1-4 </t>
    </r>
    <r>
      <rPr>
        <b/>
        <sz val="16"/>
        <rFont val="標楷體"/>
        <family val="4"/>
        <charset val="136"/>
      </rPr>
      <t>專利舉發成立、不成立及部分成立案件數量統計表</t>
    </r>
    <r>
      <rPr>
        <b/>
        <sz val="16"/>
        <rFont val="Times New Roman"/>
        <family val="1"/>
      </rPr>
      <t xml:space="preserve">  </t>
    </r>
    <phoneticPr fontId="2" type="noConversion"/>
  </si>
  <si>
    <t>本季
排序</t>
    <phoneticPr fontId="2" type="noConversion"/>
  </si>
  <si>
    <t>109年</t>
    <phoneticPr fontId="2" type="noConversion"/>
  </si>
  <si>
    <t>本季
排序</t>
    <phoneticPr fontId="2" type="noConversion"/>
  </si>
  <si>
    <t xml:space="preserve"> </t>
    <phoneticPr fontId="2" type="noConversion"/>
  </si>
  <si>
    <r>
      <rPr>
        <sz val="10"/>
        <rFont val="標楷體"/>
        <family val="4"/>
        <charset val="136"/>
      </rPr>
      <t>　　備註：</t>
    </r>
    <r>
      <rPr>
        <sz val="10"/>
        <rFont val="Times New Roman"/>
        <family val="1"/>
      </rPr>
      <t>1</t>
    </r>
    <r>
      <rPr>
        <sz val="10"/>
        <rFont val="標楷體"/>
        <family val="4"/>
        <charset val="136"/>
      </rPr>
      <t xml:space="preserve">、本表所指「公告註冊」、「公告核駁」為公告數，其餘項目均為受理件數。
</t>
    </r>
    <r>
      <rPr>
        <sz val="10"/>
        <rFont val="Times New Roman"/>
        <family val="1"/>
      </rPr>
      <t xml:space="preserve">                    2</t>
    </r>
    <r>
      <rPr>
        <sz val="10"/>
        <rFont val="標楷體"/>
        <family val="4"/>
        <charset val="136"/>
      </rPr>
      <t>、商標法於</t>
    </r>
    <r>
      <rPr>
        <sz val="10"/>
        <rFont val="Times New Roman"/>
        <family val="1"/>
      </rPr>
      <t>92</t>
    </r>
    <r>
      <rPr>
        <sz val="10"/>
        <rFont val="標楷體"/>
        <family val="4"/>
        <charset val="136"/>
      </rPr>
      <t>年</t>
    </r>
    <r>
      <rPr>
        <sz val="10"/>
        <rFont val="Times New Roman"/>
        <family val="1"/>
      </rPr>
      <t>11</t>
    </r>
    <r>
      <rPr>
        <sz val="10"/>
        <rFont val="標楷體"/>
        <family val="4"/>
        <charset val="136"/>
      </rPr>
      <t>月</t>
    </r>
    <r>
      <rPr>
        <sz val="10"/>
        <rFont val="Times New Roman"/>
        <family val="1"/>
      </rPr>
      <t>28</t>
    </r>
    <r>
      <rPr>
        <sz val="10"/>
        <rFont val="標楷體"/>
        <family val="4"/>
        <charset val="136"/>
      </rPr>
      <t xml:space="preserve">日修正實施行，採行一案多類別制度。
</t>
    </r>
    <r>
      <rPr>
        <sz val="10"/>
        <rFont val="Times New Roman"/>
        <family val="1"/>
      </rPr>
      <t xml:space="preserve">                    3</t>
    </r>
    <r>
      <rPr>
        <sz val="10"/>
        <rFont val="標楷體"/>
        <family val="4"/>
        <charset val="136"/>
      </rPr>
      <t>、申請註冊及公告註冊依類別分時，含團體商標</t>
    </r>
    <r>
      <rPr>
        <sz val="10"/>
        <rFont val="新細明體"/>
        <family val="1"/>
        <charset val="136"/>
      </rPr>
      <t>、</t>
    </r>
    <r>
      <rPr>
        <sz val="10"/>
        <rFont val="標楷體"/>
        <family val="4"/>
        <charset val="136"/>
      </rPr>
      <t xml:space="preserve">團體標章及證明標章。
</t>
    </r>
    <r>
      <rPr>
        <sz val="10"/>
        <rFont val="Times New Roman"/>
        <family val="1"/>
      </rPr>
      <t xml:space="preserve">                   </t>
    </r>
    <phoneticPr fontId="2" type="noConversion"/>
  </si>
  <si>
    <t xml:space="preserve">         個月，及保守估計核駁審定公文書送達之在途期間所導致之資料落差，故僅呈現資料擷取時之4個月前之資料。</t>
    <phoneticPr fontId="2" type="noConversion"/>
  </si>
  <si>
    <t>…</t>
    <phoneticPr fontId="2" type="noConversion"/>
  </si>
  <si>
    <t>備註：1、訴願相關統計資料自94年起係以本部訴願審議委員會公布為準。
      2、行政訴訟相關統計資料自97年7月1日起依智慧財產法院提供者為準。其被撤銷案件指
         「原告勝訴」及「勝敗互見」，此亦包含經濟部為被告，其訴願決定遭撤銷之案件。</t>
    <phoneticPr fontId="2" type="noConversion"/>
  </si>
  <si>
    <t>110年</t>
    <phoneticPr fontId="2" type="noConversion"/>
  </si>
  <si>
    <t>109年</t>
  </si>
  <si>
    <t>110年</t>
    <phoneticPr fontId="2" type="noConversion"/>
  </si>
  <si>
    <r>
      <rPr>
        <b/>
        <sz val="10"/>
        <color indexed="8"/>
        <rFont val="標楷體"/>
        <family val="4"/>
        <charset val="136"/>
      </rPr>
      <t>較上年同期</t>
    </r>
    <r>
      <rPr>
        <b/>
        <sz val="10"/>
        <color indexed="8"/>
        <rFont val="Times New Roman"/>
        <family val="1"/>
      </rPr>
      <t>%</t>
    </r>
    <phoneticPr fontId="2" type="noConversion"/>
  </si>
  <si>
    <r>
      <rPr>
        <b/>
        <sz val="10"/>
        <color indexed="8"/>
        <rFont val="標楷體"/>
        <family val="4"/>
        <charset val="136"/>
      </rPr>
      <t>較上年同期</t>
    </r>
    <r>
      <rPr>
        <b/>
        <sz val="10"/>
        <color indexed="8"/>
        <rFont val="Times New Roman"/>
        <family val="1"/>
      </rPr>
      <t>%</t>
    </r>
    <phoneticPr fontId="2" type="noConversion"/>
  </si>
  <si>
    <r>
      <rPr>
        <b/>
        <sz val="10"/>
        <color indexed="8"/>
        <rFont val="標楷體"/>
        <family val="4"/>
        <charset val="136"/>
      </rPr>
      <t>較上年同期</t>
    </r>
    <r>
      <rPr>
        <b/>
        <sz val="10"/>
        <color indexed="8"/>
        <rFont val="Times New Roman"/>
        <family val="1"/>
      </rPr>
      <t>%</t>
    </r>
  </si>
  <si>
    <t>較上年同期%</t>
    <phoneticPr fontId="2" type="noConversion"/>
  </si>
  <si>
    <t>…</t>
  </si>
  <si>
    <t>表1-6 外國申請人發明專利申請前十大國籍統計表</t>
    <phoneticPr fontId="2" type="noConversion"/>
  </si>
  <si>
    <t>表3-5 外國申請人商標申請註冊前十大國籍統計表</t>
    <phoneticPr fontId="2" type="noConversion"/>
  </si>
  <si>
    <t>年月</t>
    <phoneticPr fontId="2" type="noConversion"/>
  </si>
  <si>
    <t xml:space="preserve"> 年 月</t>
    <phoneticPr fontId="2" type="noConversion"/>
  </si>
  <si>
    <t>111年</t>
  </si>
  <si>
    <t>112年</t>
    <phoneticPr fontId="2" type="noConversion"/>
  </si>
  <si>
    <t>112年</t>
    <phoneticPr fontId="2" type="noConversion"/>
  </si>
  <si>
    <t>112年1月</t>
  </si>
  <si>
    <t>2月</t>
  </si>
  <si>
    <t>3月</t>
  </si>
  <si>
    <t>9月</t>
  </si>
  <si>
    <t>10月</t>
  </si>
  <si>
    <t>11月</t>
  </si>
  <si>
    <t>12月</t>
  </si>
  <si>
    <t>113年1月</t>
    <phoneticPr fontId="2" type="noConversion"/>
  </si>
  <si>
    <t xml:space="preserve">      4、「再審查案」係當年/月核駁案實際提起再審查之件數，為提供再審查正確數據，考量提起再審查之法定期間2</t>
    <phoneticPr fontId="2" type="noConversion"/>
  </si>
  <si>
    <r>
      <t xml:space="preserve">            3</t>
    </r>
    <r>
      <rPr>
        <sz val="10"/>
        <rFont val="標楷體"/>
        <family val="4"/>
        <charset val="136"/>
      </rPr>
      <t>、發明公開案為公開數，自</t>
    </r>
    <r>
      <rPr>
        <sz val="10"/>
        <rFont val="Times New Roman"/>
        <family val="1"/>
      </rPr>
      <t>91</t>
    </r>
    <r>
      <rPr>
        <sz val="10"/>
        <rFont val="標楷體"/>
        <family val="4"/>
        <charset val="136"/>
      </rPr>
      <t>年</t>
    </r>
    <r>
      <rPr>
        <sz val="10"/>
        <rFont val="Times New Roman"/>
        <family val="1"/>
      </rPr>
      <t>10</t>
    </r>
    <r>
      <rPr>
        <sz val="10"/>
        <rFont val="標楷體"/>
        <family val="4"/>
        <charset val="136"/>
      </rPr>
      <t>月</t>
    </r>
    <r>
      <rPr>
        <sz val="10"/>
        <rFont val="Times New Roman"/>
        <family val="1"/>
      </rPr>
      <t>26</t>
    </r>
    <r>
      <rPr>
        <sz val="10"/>
        <rFont val="標楷體"/>
        <family val="4"/>
        <charset val="136"/>
      </rPr>
      <t>日開始施行公開制度，自</t>
    </r>
    <r>
      <rPr>
        <sz val="10"/>
        <rFont val="Times New Roman"/>
        <family val="1"/>
      </rPr>
      <t>92</t>
    </r>
    <r>
      <rPr>
        <sz val="10"/>
        <rFont val="標楷體"/>
        <family val="4"/>
        <charset val="136"/>
      </rPr>
      <t>年</t>
    </r>
    <r>
      <rPr>
        <sz val="10"/>
        <rFont val="Times New Roman"/>
        <family val="1"/>
      </rPr>
      <t>5</t>
    </r>
    <r>
      <rPr>
        <sz val="10"/>
        <rFont val="標楷體"/>
        <family val="4"/>
        <charset val="136"/>
      </rPr>
      <t>月</t>
    </r>
    <r>
      <rPr>
        <sz val="10"/>
        <rFont val="Times New Roman"/>
        <family val="1"/>
      </rPr>
      <t>1</t>
    </r>
    <r>
      <rPr>
        <sz val="10"/>
        <rFont val="標楷體"/>
        <family val="4"/>
        <charset val="136"/>
      </rPr>
      <t>日開始有公開案件。</t>
    </r>
    <phoneticPr fontId="2" type="noConversion"/>
  </si>
  <si>
    <t xml:space="preserve"> </t>
    <phoneticPr fontId="2" type="noConversion"/>
  </si>
  <si>
    <t>被撤銷案件</t>
    <phoneticPr fontId="2" type="noConversion"/>
  </si>
  <si>
    <r>
      <rPr>
        <sz val="10"/>
        <rFont val="Times New Roman"/>
        <family val="1"/>
      </rPr>
      <t>--</t>
    </r>
    <phoneticPr fontId="2" type="noConversion"/>
  </si>
  <si>
    <t>--</t>
    <phoneticPr fontId="2" type="noConversion"/>
  </si>
  <si>
    <t xml:space="preserve"> 備註：自102年1月1日新修正專利法施行後，舉發「成立」係指舉發聲明所主張之請求項全部成立之情形；舉發
      「部分成立」係指舉發聲明所主張之請求項中有部分成立、其餘部分不成立或駁回之組合結果而言；舉發
      「不成立」係指舉發聲明所主張之請求項全部不成立，或部分成立及其餘駁回之情形。設計案為全案核准
       和核駁，故無部分成立。        </t>
    <phoneticPr fontId="2" type="noConversion"/>
  </si>
  <si>
    <t>112年第4季</t>
    <phoneticPr fontId="2" type="noConversion"/>
  </si>
  <si>
    <t>112年累積至12月</t>
    <phoneticPr fontId="2" type="noConversion"/>
  </si>
  <si>
    <t>113年第4季</t>
    <phoneticPr fontId="2" type="noConversion"/>
  </si>
  <si>
    <t>113年累積至12月</t>
    <phoneticPr fontId="2" type="noConversion"/>
  </si>
  <si>
    <t>113年第4季較上年同期%</t>
    <phoneticPr fontId="2" type="noConversion"/>
  </si>
  <si>
    <t>累積至113年12月較上年同期%</t>
    <phoneticPr fontId="2" type="noConversion"/>
  </si>
  <si>
    <r>
      <rPr>
        <b/>
        <sz val="14"/>
        <color indexed="8"/>
        <rFont val="標楷體"/>
        <family val="4"/>
        <charset val="136"/>
      </rPr>
      <t>第</t>
    </r>
    <r>
      <rPr>
        <b/>
        <sz val="14"/>
        <color indexed="8"/>
        <rFont val="Times New Roman"/>
        <family val="1"/>
      </rPr>
      <t>4</t>
    </r>
    <r>
      <rPr>
        <b/>
        <sz val="14"/>
        <color indexed="8"/>
        <rFont val="標楷體"/>
        <family val="4"/>
        <charset val="136"/>
      </rPr>
      <t>季</t>
    </r>
    <phoneticPr fontId="2" type="noConversion"/>
  </si>
  <si>
    <t>累積至第4季</t>
    <phoneticPr fontId="2" type="noConversion"/>
  </si>
  <si>
    <t>第4季</t>
    <phoneticPr fontId="2" type="noConversion"/>
  </si>
  <si>
    <r>
      <t>113</t>
    </r>
    <r>
      <rPr>
        <b/>
        <sz val="12"/>
        <color indexed="8"/>
        <rFont val="標楷體"/>
        <family val="4"/>
        <charset val="136"/>
      </rPr>
      <t>年</t>
    </r>
    <phoneticPr fontId="2" type="noConversion"/>
  </si>
  <si>
    <r>
      <t>112</t>
    </r>
    <r>
      <rPr>
        <b/>
        <sz val="12"/>
        <color indexed="8"/>
        <rFont val="標楷體"/>
        <family val="4"/>
        <charset val="136"/>
      </rPr>
      <t>年</t>
    </r>
    <phoneticPr fontId="2" type="noConversion"/>
  </si>
  <si>
    <t>南韓</t>
  </si>
  <si>
    <t>中國大陸</t>
  </si>
  <si>
    <t>德國</t>
  </si>
  <si>
    <t>荷蘭</t>
  </si>
  <si>
    <t>瑞士</t>
  </si>
  <si>
    <t>新加坡</t>
  </si>
  <si>
    <t>法國</t>
  </si>
  <si>
    <t>英國</t>
  </si>
  <si>
    <t>南亞科技股份有限公司</t>
  </si>
  <si>
    <t>瑞昱半導體股份有限公司</t>
  </si>
  <si>
    <t>財團法人金屬工業研究發展中心</t>
  </si>
  <si>
    <t>南韓商韓領有限公司</t>
  </si>
  <si>
    <t>三星電子股份有限公司</t>
  </si>
  <si>
    <t>東京威力科創股份有限公司</t>
  </si>
  <si>
    <t>荷蘭商ＡＳＭＬ荷蘭公司</t>
  </si>
  <si>
    <t>高通公司</t>
  </si>
  <si>
    <t>信越化學工業股份有限公司</t>
  </si>
  <si>
    <t>蘭姆研究公司</t>
  </si>
  <si>
    <t>日商斯克林集團公司</t>
  </si>
  <si>
    <t>--</t>
    <phoneticPr fontId="2" type="noConversion"/>
  </si>
  <si>
    <t>113年</t>
    <phoneticPr fontId="2" type="noConversion"/>
  </si>
  <si>
    <t>113年</t>
    <phoneticPr fontId="2" type="noConversion"/>
  </si>
  <si>
    <t>113年</t>
    <phoneticPr fontId="2" type="noConversion"/>
  </si>
  <si>
    <t>群創光電股份有限公司</t>
    <phoneticPr fontId="2" type="noConversion"/>
  </si>
  <si>
    <t>113年</t>
    <phoneticPr fontId="2" type="noConversion"/>
  </si>
  <si>
    <t>112年</t>
  </si>
  <si>
    <t>香港</t>
  </si>
  <si>
    <t>113年</t>
    <phoneticPr fontId="2" type="noConversion"/>
  </si>
  <si>
    <t>--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</si>
</sst>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_-;\-* #,##0_-;_-* &quot;-&quot;_-;_-@_-"/>
    <numFmt numFmtId="43" formatCode="_-* #,##0.00_-;\-* #,##0.00_-;_-* &quot;-&quot;??_-;_-@_-"/>
    <numFmt numFmtId="176" formatCode="#,##0_);[Red]\(#,##0\)"/>
    <numFmt numFmtId="177" formatCode="#,##0_ "/>
    <numFmt numFmtId="178" formatCode="#,##0.00_ "/>
    <numFmt numFmtId="179" formatCode="0.00_ "/>
    <numFmt numFmtId="180" formatCode="_-* #,##0_-;\-* #,##0_-;_-* &quot;-&quot;??_-;_-@_-"/>
    <numFmt numFmtId="181" formatCode="_(* #,##0_);_(* \(#,##0\);_(* &quot;-&quot;_);_(@_)"/>
    <numFmt numFmtId="190" formatCode="0_ "/>
    <numFmt numFmtId="197" formatCode="#,##0_ ;[Red]\-#,##0\ "/>
    <numFmt numFmtId="199" formatCode="0_ ;[Red]\-0\ "/>
    <numFmt numFmtId="200" formatCode="0.0_ ;[Red]\-0.0\ "/>
    <numFmt numFmtId="201" formatCode="#,##0.0_ ;[Red]\-#,##0.0\ "/>
    <numFmt numFmtId="212" formatCode="0%;[Red]\-0%"/>
    <numFmt numFmtId="213" formatCode="0.0%;[Red]\-0.0%"/>
  </numFmts>
  <fonts count="50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name val="標楷體"/>
      <family val="4"/>
      <charset val="136"/>
    </font>
    <font>
      <sz val="12"/>
      <name val="Times New Roman"/>
      <family val="1"/>
    </font>
    <font>
      <b/>
      <sz val="16"/>
      <name val="標楷體"/>
      <family val="4"/>
      <charset val="136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11"/>
      <name val="標楷體"/>
      <family val="4"/>
      <charset val="136"/>
    </font>
    <font>
      <sz val="10"/>
      <name val="Times New Roman"/>
      <family val="1"/>
    </font>
    <font>
      <sz val="8"/>
      <name val="標楷體"/>
      <family val="4"/>
      <charset val="136"/>
    </font>
    <font>
      <b/>
      <sz val="14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Times New Roman"/>
      <family val="1"/>
    </font>
    <font>
      <sz val="9"/>
      <name val="標楷體"/>
      <family val="4"/>
      <charset val="136"/>
    </font>
    <font>
      <sz val="9"/>
      <name val="Times New Roman"/>
      <family val="1"/>
    </font>
    <font>
      <sz val="16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14"/>
      <name val="Times New Roman"/>
      <family val="1"/>
    </font>
    <font>
      <sz val="12"/>
      <name val="Arial Unicode MS"/>
      <family val="2"/>
      <charset val="136"/>
    </font>
    <font>
      <b/>
      <sz val="22"/>
      <name val="標楷體"/>
      <family val="4"/>
      <charset val="136"/>
    </font>
    <font>
      <sz val="18"/>
      <name val="標楷體"/>
      <family val="4"/>
      <charset val="136"/>
    </font>
    <font>
      <b/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1"/>
      <name val="Times New Roman"/>
      <family val="1"/>
    </font>
    <font>
      <sz val="9.1999999999999993"/>
      <name val="新細明體"/>
      <family val="1"/>
      <charset val="136"/>
    </font>
    <font>
      <b/>
      <sz val="14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4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20"/>
      <name val="標楷體"/>
      <family val="4"/>
      <charset val="136"/>
    </font>
    <font>
      <sz val="10"/>
      <name val="細明體"/>
      <family val="3"/>
      <charset val="136"/>
    </font>
    <font>
      <sz val="18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color theme="1"/>
      <name val="Arial Unicode MS"/>
      <family val="2"/>
      <charset val="136"/>
    </font>
    <font>
      <sz val="14"/>
      <color theme="1"/>
      <name val="標楷體"/>
      <family val="4"/>
      <charset val="136"/>
    </font>
    <font>
      <sz val="12"/>
      <color rgb="FFFF0000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FF0000"/>
      <name val="標楷體"/>
      <family val="4"/>
      <charset val="136"/>
    </font>
    <font>
      <b/>
      <sz val="22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b/>
      <sz val="14"/>
      <color theme="1"/>
      <name val="Times New Roman"/>
      <family val="1"/>
    </font>
    <font>
      <sz val="9.1999999999999993"/>
      <color theme="1"/>
      <name val="標楷體"/>
      <family val="4"/>
      <charset val="13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8FFFFF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</borders>
  <cellStyleXfs count="6">
    <xf numFmtId="0" fontId="0" fillId="0" borderId="0"/>
    <xf numFmtId="0" fontId="1" fillId="0" borderId="1"/>
    <xf numFmtId="0" fontId="1" fillId="0" borderId="1"/>
    <xf numFmtId="43" fontId="1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68">
    <xf numFmtId="0" fontId="0" fillId="0" borderId="0" xfId="0"/>
    <xf numFmtId="0" fontId="8" fillId="0" borderId="0" xfId="2" applyFont="1" applyBorder="1"/>
    <xf numFmtId="0" fontId="7" fillId="0" borderId="0" xfId="2" applyFont="1" applyBorder="1"/>
    <xf numFmtId="0" fontId="3" fillId="0" borderId="0" xfId="2" applyFont="1" applyBorder="1"/>
    <xf numFmtId="177" fontId="9" fillId="0" borderId="0" xfId="2" applyNumberFormat="1" applyFont="1" applyFill="1" applyBorder="1" applyAlignment="1">
      <alignment vertical="center"/>
    </xf>
    <xf numFmtId="0" fontId="6" fillId="0" borderId="0" xfId="2" applyFont="1" applyBorder="1"/>
    <xf numFmtId="0" fontId="7" fillId="0" borderId="0" xfId="0" applyFont="1"/>
    <xf numFmtId="0" fontId="3" fillId="0" borderId="0" xfId="0" applyFont="1"/>
    <xf numFmtId="0" fontId="10" fillId="0" borderId="0" xfId="0" applyFont="1" applyAlignment="1">
      <alignment vertical="center"/>
    </xf>
    <xf numFmtId="176" fontId="9" fillId="0" borderId="0" xfId="4" applyNumberFormat="1" applyFont="1" applyFill="1" applyBorder="1" applyAlignment="1"/>
    <xf numFmtId="0" fontId="12" fillId="0" borderId="0" xfId="0" applyFont="1"/>
    <xf numFmtId="0" fontId="8" fillId="0" borderId="0" xfId="0" applyFont="1"/>
    <xf numFmtId="0" fontId="8" fillId="0" borderId="0" xfId="0" applyFont="1" applyBorder="1"/>
    <xf numFmtId="0" fontId="8" fillId="0" borderId="0" xfId="2" applyFont="1" applyFill="1" applyBorder="1"/>
    <xf numFmtId="0" fontId="6" fillId="0" borderId="0" xfId="2" applyFont="1" applyFill="1" applyBorder="1"/>
    <xf numFmtId="177" fontId="9" fillId="0" borderId="0" xfId="2" applyNumberFormat="1" applyFont="1" applyBorder="1" applyAlignment="1">
      <alignment horizontal="right" vertical="center"/>
    </xf>
    <xf numFmtId="177" fontId="9" fillId="0" borderId="0" xfId="0" applyNumberFormat="1" applyFont="1" applyBorder="1" applyAlignment="1">
      <alignment horizontal="right" vertical="center"/>
    </xf>
    <xf numFmtId="176" fontId="9" fillId="0" borderId="0" xfId="0" applyNumberFormat="1" applyFont="1" applyBorder="1" applyAlignment="1">
      <alignment readingOrder="1"/>
    </xf>
    <xf numFmtId="180" fontId="9" fillId="0" borderId="0" xfId="3" applyNumberFormat="1" applyFont="1" applyFill="1" applyBorder="1" applyAlignment="1">
      <alignment horizontal="right" vertical="center"/>
    </xf>
    <xf numFmtId="0" fontId="3" fillId="0" borderId="0" xfId="2" applyFont="1" applyBorder="1" applyAlignment="1">
      <alignment horizontal="right"/>
    </xf>
    <xf numFmtId="0" fontId="3" fillId="0" borderId="0" xfId="2" applyFont="1" applyFill="1" applyBorder="1"/>
    <xf numFmtId="177" fontId="9" fillId="0" borderId="0" xfId="3" applyNumberFormat="1" applyFont="1" applyFill="1" applyBorder="1"/>
    <xf numFmtId="0" fontId="3" fillId="0" borderId="0" xfId="0" applyFont="1" applyFill="1"/>
    <xf numFmtId="0" fontId="8" fillId="0" borderId="0" xfId="0" applyFont="1" applyFill="1"/>
    <xf numFmtId="0" fontId="7" fillId="0" borderId="0" xfId="2" applyFont="1" applyBorder="1" applyAlignment="1">
      <alignment horizontal="right"/>
    </xf>
    <xf numFmtId="0" fontId="8" fillId="0" borderId="0" xfId="2" applyFont="1" applyBorder="1" applyAlignment="1">
      <alignment horizontal="right"/>
    </xf>
    <xf numFmtId="177" fontId="15" fillId="0" borderId="0" xfId="2" applyNumberFormat="1" applyFont="1" applyFill="1" applyBorder="1" applyAlignment="1">
      <alignment vertical="center"/>
    </xf>
    <xf numFmtId="177" fontId="15" fillId="0" borderId="0" xfId="2" applyNumberFormat="1" applyFont="1" applyBorder="1" applyAlignment="1">
      <alignment horizontal="right" vertical="center"/>
    </xf>
    <xf numFmtId="0" fontId="3" fillId="0" borderId="0" xfId="2" applyFont="1" applyBorder="1" applyAlignment="1">
      <alignment wrapText="1"/>
    </xf>
    <xf numFmtId="176" fontId="9" fillId="0" borderId="0" xfId="3" applyNumberFormat="1" applyFont="1" applyFill="1" applyBorder="1" applyAlignment="1">
      <alignment horizontal="right" vertical="center"/>
    </xf>
    <xf numFmtId="177" fontId="15" fillId="4" borderId="0" xfId="2" applyNumberFormat="1" applyFont="1" applyFill="1" applyBorder="1"/>
    <xf numFmtId="0" fontId="17" fillId="0" borderId="0" xfId="2" applyFont="1" applyBorder="1"/>
    <xf numFmtId="0" fontId="9" fillId="0" borderId="0" xfId="2" applyFont="1" applyBorder="1"/>
    <xf numFmtId="0" fontId="9" fillId="0" borderId="0" xfId="2" applyFont="1" applyBorder="1" applyAlignment="1">
      <alignment horizontal="right"/>
    </xf>
    <xf numFmtId="178" fontId="4" fillId="0" borderId="0" xfId="2" applyNumberFormat="1" applyFont="1" applyBorder="1"/>
    <xf numFmtId="0" fontId="4" fillId="0" borderId="0" xfId="2" applyFont="1" applyBorder="1"/>
    <xf numFmtId="0" fontId="16" fillId="0" borderId="0" xfId="0" applyFont="1"/>
    <xf numFmtId="0" fontId="9" fillId="0" borderId="0" xfId="0" applyFont="1"/>
    <xf numFmtId="177" fontId="17" fillId="0" borderId="0" xfId="0" applyNumberFormat="1" applyFont="1"/>
    <xf numFmtId="0" fontId="17" fillId="0" borderId="0" xfId="0" applyFont="1"/>
    <xf numFmtId="177" fontId="9" fillId="0" borderId="0" xfId="3" applyNumberFormat="1" applyFont="1" applyFill="1" applyBorder="1" applyAlignment="1">
      <alignment horizontal="right" vertical="center"/>
    </xf>
    <xf numFmtId="178" fontId="9" fillId="0" borderId="0" xfId="2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7" fillId="0" borderId="0" xfId="0" applyFont="1" applyFill="1"/>
    <xf numFmtId="177" fontId="15" fillId="4" borderId="0" xfId="2" applyNumberFormat="1" applyFont="1" applyFill="1" applyBorder="1" applyAlignment="1">
      <alignment horizontal="right" vertical="center"/>
    </xf>
    <xf numFmtId="177" fontId="9" fillId="4" borderId="0" xfId="0" applyNumberFormat="1" applyFont="1" applyFill="1" applyBorder="1" applyAlignment="1">
      <alignment horizontal="right" vertical="center"/>
    </xf>
    <xf numFmtId="0" fontId="3" fillId="4" borderId="0" xfId="2" applyFont="1" applyFill="1" applyBorder="1"/>
    <xf numFmtId="176" fontId="9" fillId="0" borderId="0" xfId="3" applyNumberFormat="1" applyFont="1" applyBorder="1" applyAlignment="1">
      <alignment horizontal="right" vertical="center"/>
    </xf>
    <xf numFmtId="180" fontId="9" fillId="5" borderId="2" xfId="3" applyNumberFormat="1" applyFont="1" applyFill="1" applyBorder="1" applyAlignment="1">
      <alignment horizontal="right" vertical="center"/>
    </xf>
    <xf numFmtId="0" fontId="9" fillId="0" borderId="3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 wrapText="1"/>
    </xf>
    <xf numFmtId="177" fontId="15" fillId="0" borderId="3" xfId="2" applyNumberFormat="1" applyFont="1" applyBorder="1" applyAlignment="1">
      <alignment horizontal="center" vertical="center"/>
    </xf>
    <xf numFmtId="177" fontId="15" fillId="0" borderId="4" xfId="2" applyNumberFormat="1" applyFont="1" applyBorder="1" applyAlignment="1">
      <alignment horizontal="center" vertical="center"/>
    </xf>
    <xf numFmtId="177" fontId="15" fillId="4" borderId="5" xfId="2" applyNumberFormat="1" applyFont="1" applyFill="1" applyBorder="1"/>
    <xf numFmtId="177" fontId="15" fillId="6" borderId="6" xfId="2" applyNumberFormat="1" applyFont="1" applyFill="1" applyBorder="1"/>
    <xf numFmtId="177" fontId="15" fillId="0" borderId="6" xfId="2" applyNumberFormat="1" applyFont="1" applyFill="1" applyBorder="1" applyAlignment="1">
      <alignment vertical="center"/>
    </xf>
    <xf numFmtId="177" fontId="15" fillId="0" borderId="5" xfId="2" applyNumberFormat="1" applyFont="1" applyFill="1" applyBorder="1" applyAlignment="1">
      <alignment vertical="center"/>
    </xf>
    <xf numFmtId="177" fontId="15" fillId="0" borderId="6" xfId="2" applyNumberFormat="1" applyFont="1" applyBorder="1" applyAlignment="1">
      <alignment horizontal="right" vertical="center"/>
    </xf>
    <xf numFmtId="177" fontId="15" fillId="0" borderId="5" xfId="2" applyNumberFormat="1" applyFont="1" applyBorder="1" applyAlignment="1">
      <alignment horizontal="right" vertical="center"/>
    </xf>
    <xf numFmtId="177" fontId="15" fillId="4" borderId="6" xfId="2" applyNumberFormat="1" applyFont="1" applyFill="1" applyBorder="1" applyAlignment="1">
      <alignment horizontal="right" vertical="center"/>
    </xf>
    <xf numFmtId="177" fontId="15" fillId="4" borderId="5" xfId="2" applyNumberFormat="1" applyFont="1" applyFill="1" applyBorder="1" applyAlignment="1">
      <alignment horizontal="right" vertical="center"/>
    </xf>
    <xf numFmtId="177" fontId="9" fillId="0" borderId="7" xfId="2" applyNumberFormat="1" applyFont="1" applyBorder="1" applyAlignment="1">
      <alignment horizontal="right" vertical="center"/>
    </xf>
    <xf numFmtId="0" fontId="9" fillId="0" borderId="3" xfId="2" applyFont="1" applyBorder="1" applyAlignment="1">
      <alignment horizontal="center"/>
    </xf>
    <xf numFmtId="0" fontId="9" fillId="0" borderId="4" xfId="2" applyFont="1" applyBorder="1" applyAlignment="1">
      <alignment horizontal="center"/>
    </xf>
    <xf numFmtId="177" fontId="9" fillId="0" borderId="6" xfId="2" applyNumberFormat="1" applyFont="1" applyFill="1" applyBorder="1" applyAlignment="1">
      <alignment vertical="center"/>
    </xf>
    <xf numFmtId="177" fontId="9" fillId="0" borderId="5" xfId="2" applyNumberFormat="1" applyFont="1" applyFill="1" applyBorder="1" applyAlignment="1">
      <alignment vertic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76" fontId="9" fillId="0" borderId="6" xfId="0" applyNumberFormat="1" applyFont="1" applyBorder="1" applyAlignment="1">
      <alignment readingOrder="1"/>
    </xf>
    <xf numFmtId="176" fontId="9" fillId="0" borderId="5" xfId="0" applyNumberFormat="1" applyFont="1" applyBorder="1" applyAlignment="1">
      <alignment readingOrder="1"/>
    </xf>
    <xf numFmtId="176" fontId="9" fillId="0" borderId="8" xfId="0" applyNumberFormat="1" applyFont="1" applyBorder="1" applyAlignment="1">
      <alignment readingOrder="1"/>
    </xf>
    <xf numFmtId="177" fontId="9" fillId="0" borderId="3" xfId="0" applyNumberFormat="1" applyFont="1" applyBorder="1" applyAlignment="1">
      <alignment horizontal="center" vertical="center"/>
    </xf>
    <xf numFmtId="177" fontId="9" fillId="0" borderId="4" xfId="0" applyNumberFormat="1" applyFont="1" applyBorder="1" applyAlignment="1">
      <alignment horizontal="center" vertical="center"/>
    </xf>
    <xf numFmtId="177" fontId="9" fillId="0" borderId="6" xfId="0" applyNumberFormat="1" applyFont="1" applyBorder="1" applyAlignment="1">
      <alignment horizontal="right" vertical="center"/>
    </xf>
    <xf numFmtId="177" fontId="9" fillId="0" borderId="5" xfId="0" applyNumberFormat="1" applyFont="1" applyBorder="1" applyAlignment="1">
      <alignment horizontal="right" vertical="center"/>
    </xf>
    <xf numFmtId="177" fontId="9" fillId="4" borderId="6" xfId="0" applyNumberFormat="1" applyFont="1" applyFill="1" applyBorder="1" applyAlignment="1">
      <alignment horizontal="right" vertical="center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176" fontId="9" fillId="0" borderId="7" xfId="2" applyNumberFormat="1" applyFont="1" applyBorder="1" applyAlignment="1">
      <alignment horizontal="right" vertical="center"/>
    </xf>
    <xf numFmtId="176" fontId="9" fillId="0" borderId="6" xfId="3" applyNumberFormat="1" applyFont="1" applyBorder="1" applyAlignment="1">
      <alignment horizontal="right" vertical="center"/>
    </xf>
    <xf numFmtId="176" fontId="9" fillId="0" borderId="5" xfId="3" applyNumberFormat="1" applyFont="1" applyBorder="1" applyAlignment="1">
      <alignment horizontal="right" vertical="center"/>
    </xf>
    <xf numFmtId="0" fontId="3" fillId="0" borderId="3" xfId="2" applyFont="1" applyBorder="1" applyAlignment="1">
      <alignment horizontal="center"/>
    </xf>
    <xf numFmtId="0" fontId="34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6" fillId="0" borderId="9" xfId="0" applyFont="1" applyBorder="1" applyAlignment="1">
      <alignment horizontal="center" vertical="center"/>
    </xf>
    <xf numFmtId="0" fontId="36" fillId="5" borderId="10" xfId="0" applyFont="1" applyFill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5" borderId="11" xfId="0" applyFont="1" applyFill="1" applyBorder="1" applyAlignment="1">
      <alignment horizontal="center" vertical="center"/>
    </xf>
    <xf numFmtId="0" fontId="37" fillId="5" borderId="12" xfId="0" applyFont="1" applyFill="1" applyBorder="1" applyAlignment="1">
      <alignment vertical="center"/>
    </xf>
    <xf numFmtId="0" fontId="37" fillId="0" borderId="12" xfId="0" applyFont="1" applyBorder="1" applyAlignment="1">
      <alignment vertical="center"/>
    </xf>
    <xf numFmtId="0" fontId="37" fillId="5" borderId="13" xfId="0" applyFont="1" applyFill="1" applyBorder="1" applyAlignment="1">
      <alignment vertical="center"/>
    </xf>
    <xf numFmtId="0" fontId="35" fillId="0" borderId="14" xfId="0" applyFont="1" applyBorder="1" applyAlignment="1">
      <alignment vertical="center"/>
    </xf>
    <xf numFmtId="0" fontId="35" fillId="5" borderId="12" xfId="0" applyFont="1" applyFill="1" applyBorder="1" applyAlignment="1">
      <alignment vertical="center"/>
    </xf>
    <xf numFmtId="0" fontId="35" fillId="0" borderId="12" xfId="0" applyFont="1" applyBorder="1" applyAlignment="1">
      <alignment vertical="center"/>
    </xf>
    <xf numFmtId="0" fontId="35" fillId="0" borderId="0" xfId="0" applyFont="1" applyBorder="1" applyAlignment="1">
      <alignment vertical="center"/>
    </xf>
    <xf numFmtId="0" fontId="38" fillId="0" borderId="0" xfId="0" applyFont="1" applyBorder="1" applyAlignment="1">
      <alignment vertical="center"/>
    </xf>
    <xf numFmtId="190" fontId="20" fillId="5" borderId="15" xfId="0" applyNumberFormat="1" applyFont="1" applyFill="1" applyBorder="1" applyAlignment="1">
      <alignment vertical="center"/>
    </xf>
    <xf numFmtId="190" fontId="20" fillId="0" borderId="15" xfId="0" applyNumberFormat="1" applyFont="1" applyBorder="1" applyAlignment="1">
      <alignment vertical="center"/>
    </xf>
    <xf numFmtId="190" fontId="20" fillId="5" borderId="16" xfId="0" applyNumberFormat="1" applyFont="1" applyFill="1" applyBorder="1" applyAlignment="1">
      <alignment vertical="center"/>
    </xf>
    <xf numFmtId="179" fontId="20" fillId="5" borderId="15" xfId="0" applyNumberFormat="1" applyFont="1" applyFill="1" applyBorder="1" applyAlignment="1">
      <alignment vertical="center"/>
    </xf>
    <xf numFmtId="179" fontId="20" fillId="0" borderId="15" xfId="0" applyNumberFormat="1" applyFont="1" applyFill="1" applyBorder="1" applyAlignment="1">
      <alignment vertical="center"/>
    </xf>
    <xf numFmtId="0" fontId="37" fillId="4" borderId="12" xfId="0" applyFont="1" applyFill="1" applyBorder="1" applyAlignment="1">
      <alignment vertical="center"/>
    </xf>
    <xf numFmtId="180" fontId="36" fillId="5" borderId="16" xfId="3" applyNumberFormat="1" applyFont="1" applyFill="1" applyBorder="1" applyAlignment="1">
      <alignment vertical="center"/>
    </xf>
    <xf numFmtId="180" fontId="36" fillId="5" borderId="15" xfId="3" applyNumberFormat="1" applyFont="1" applyFill="1" applyBorder="1" applyAlignment="1">
      <alignment vertical="center"/>
    </xf>
    <xf numFmtId="180" fontId="36" fillId="0" borderId="16" xfId="3" applyNumberFormat="1" applyFont="1" applyBorder="1" applyAlignment="1">
      <alignment vertical="center"/>
    </xf>
    <xf numFmtId="180" fontId="36" fillId="0" borderId="15" xfId="3" applyNumberFormat="1" applyFont="1" applyBorder="1" applyAlignment="1">
      <alignment vertical="center"/>
    </xf>
    <xf numFmtId="180" fontId="36" fillId="5" borderId="17" xfId="3" applyNumberFormat="1" applyFont="1" applyFill="1" applyBorder="1" applyAlignment="1">
      <alignment vertical="center"/>
    </xf>
    <xf numFmtId="180" fontId="36" fillId="5" borderId="18" xfId="3" applyNumberFormat="1" applyFont="1" applyFill="1" applyBorder="1" applyAlignment="1">
      <alignment vertical="center"/>
    </xf>
    <xf numFmtId="179" fontId="36" fillId="5" borderId="18" xfId="5" applyNumberFormat="1" applyFont="1" applyFill="1" applyBorder="1" applyAlignment="1">
      <alignment vertical="center"/>
    </xf>
    <xf numFmtId="0" fontId="9" fillId="0" borderId="0" xfId="0" applyFont="1" applyFill="1"/>
    <xf numFmtId="0" fontId="3" fillId="0" borderId="0" xfId="1" applyFont="1" applyBorder="1"/>
    <xf numFmtId="177" fontId="36" fillId="5" borderId="16" xfId="0" applyNumberFormat="1" applyFont="1" applyFill="1" applyBorder="1" applyAlignment="1">
      <alignment vertical="center"/>
    </xf>
    <xf numFmtId="177" fontId="36" fillId="5" borderId="15" xfId="0" applyNumberFormat="1" applyFont="1" applyFill="1" applyBorder="1" applyAlignment="1">
      <alignment vertical="center"/>
    </xf>
    <xf numFmtId="179" fontId="36" fillId="5" borderId="15" xfId="0" applyNumberFormat="1" applyFont="1" applyFill="1" applyBorder="1" applyAlignment="1">
      <alignment vertical="center"/>
    </xf>
    <xf numFmtId="180" fontId="36" fillId="0" borderId="19" xfId="3" applyNumberFormat="1" applyFont="1" applyBorder="1" applyAlignment="1">
      <alignment vertical="center"/>
    </xf>
    <xf numFmtId="0" fontId="37" fillId="0" borderId="14" xfId="0" applyFont="1" applyBorder="1" applyAlignment="1">
      <alignment vertical="center"/>
    </xf>
    <xf numFmtId="180" fontId="36" fillId="0" borderId="20" xfId="3" applyNumberFormat="1" applyFont="1" applyBorder="1" applyAlignment="1">
      <alignment vertical="center"/>
    </xf>
    <xf numFmtId="190" fontId="20" fillId="5" borderId="17" xfId="0" applyNumberFormat="1" applyFont="1" applyFill="1" applyBorder="1" applyAlignment="1">
      <alignment vertical="center"/>
    </xf>
    <xf numFmtId="190" fontId="20" fillId="5" borderId="18" xfId="0" applyNumberFormat="1" applyFont="1" applyFill="1" applyBorder="1" applyAlignment="1">
      <alignment vertical="center"/>
    </xf>
    <xf numFmtId="179" fontId="20" fillId="5" borderId="18" xfId="0" applyNumberFormat="1" applyFont="1" applyFill="1" applyBorder="1" applyAlignment="1">
      <alignment vertical="center"/>
    </xf>
    <xf numFmtId="0" fontId="39" fillId="0" borderId="3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 wrapText="1"/>
    </xf>
    <xf numFmtId="177" fontId="36" fillId="0" borderId="21" xfId="0" applyNumberFormat="1" applyFont="1" applyBorder="1" applyAlignment="1">
      <alignment vertical="center"/>
    </xf>
    <xf numFmtId="177" fontId="36" fillId="0" borderId="2" xfId="0" applyNumberFormat="1" applyFont="1" applyBorder="1" applyAlignment="1">
      <alignment vertical="center"/>
    </xf>
    <xf numFmtId="179" fontId="36" fillId="0" borderId="22" xfId="0" applyNumberFormat="1" applyFont="1" applyBorder="1" applyAlignment="1">
      <alignment vertical="center"/>
    </xf>
    <xf numFmtId="179" fontId="36" fillId="0" borderId="19" xfId="0" applyNumberFormat="1" applyFont="1" applyBorder="1" applyAlignment="1">
      <alignment vertical="center"/>
    </xf>
    <xf numFmtId="179" fontId="36" fillId="5" borderId="10" xfId="0" applyNumberFormat="1" applyFont="1" applyFill="1" applyBorder="1" applyAlignment="1">
      <alignment vertical="center"/>
    </xf>
    <xf numFmtId="177" fontId="36" fillId="0" borderId="6" xfId="0" applyNumberFormat="1" applyFont="1" applyBorder="1" applyAlignment="1">
      <alignment vertical="center"/>
    </xf>
    <xf numFmtId="177" fontId="36" fillId="0" borderId="0" xfId="0" applyNumberFormat="1" applyFont="1" applyBorder="1" applyAlignment="1">
      <alignment vertical="center"/>
    </xf>
    <xf numFmtId="179" fontId="36" fillId="0" borderId="5" xfId="0" applyNumberFormat="1" applyFont="1" applyBorder="1" applyAlignment="1">
      <alignment vertical="center"/>
    </xf>
    <xf numFmtId="179" fontId="36" fillId="0" borderId="15" xfId="0" applyNumberFormat="1" applyFont="1" applyBorder="1" applyAlignment="1">
      <alignment vertical="center"/>
    </xf>
    <xf numFmtId="177" fontId="36" fillId="0" borderId="23" xfId="0" applyNumberFormat="1" applyFont="1" applyBorder="1" applyAlignment="1">
      <alignment vertical="center"/>
    </xf>
    <xf numFmtId="177" fontId="36" fillId="0" borderId="15" xfId="0" applyNumberFormat="1" applyFont="1" applyBorder="1" applyAlignment="1">
      <alignment vertical="center"/>
    </xf>
    <xf numFmtId="177" fontId="36" fillId="0" borderId="24" xfId="0" applyNumberFormat="1" applyFont="1" applyBorder="1" applyAlignment="1">
      <alignment vertical="center"/>
    </xf>
    <xf numFmtId="179" fontId="36" fillId="0" borderId="24" xfId="0" applyNumberFormat="1" applyFont="1" applyBorder="1" applyAlignment="1">
      <alignment vertical="center"/>
    </xf>
    <xf numFmtId="0" fontId="35" fillId="5" borderId="13" xfId="0" applyFont="1" applyFill="1" applyBorder="1" applyAlignment="1">
      <alignment vertical="center"/>
    </xf>
    <xf numFmtId="190" fontId="20" fillId="0" borderId="6" xfId="0" applyNumberFormat="1" applyFont="1" applyBorder="1" applyAlignment="1">
      <alignment vertical="center"/>
    </xf>
    <xf numFmtId="190" fontId="20" fillId="0" borderId="0" xfId="0" applyNumberFormat="1" applyFont="1" applyBorder="1" applyAlignment="1">
      <alignment vertical="center"/>
    </xf>
    <xf numFmtId="179" fontId="36" fillId="0" borderId="22" xfId="5" applyNumberFormat="1" applyFont="1" applyBorder="1" applyAlignment="1">
      <alignment vertical="center"/>
    </xf>
    <xf numFmtId="179" fontId="36" fillId="0" borderId="0" xfId="5" applyNumberFormat="1" applyFont="1" applyBorder="1" applyAlignment="1">
      <alignment vertical="center"/>
    </xf>
    <xf numFmtId="179" fontId="36" fillId="5" borderId="25" xfId="5" applyNumberFormat="1" applyFont="1" applyFill="1" applyBorder="1" applyAlignment="1">
      <alignment vertical="center"/>
    </xf>
    <xf numFmtId="179" fontId="36" fillId="5" borderId="15" xfId="5" applyNumberFormat="1" applyFont="1" applyFill="1" applyBorder="1" applyAlignment="1">
      <alignment vertical="center"/>
    </xf>
    <xf numFmtId="179" fontId="36" fillId="0" borderId="10" xfId="5" applyNumberFormat="1" applyFont="1" applyBorder="1" applyAlignment="1">
      <alignment vertical="center"/>
    </xf>
    <xf numFmtId="179" fontId="36" fillId="0" borderId="25" xfId="5" applyNumberFormat="1" applyFont="1" applyBorder="1" applyAlignment="1">
      <alignment vertical="center"/>
    </xf>
    <xf numFmtId="179" fontId="36" fillId="5" borderId="10" xfId="5" applyNumberFormat="1" applyFont="1" applyFill="1" applyBorder="1" applyAlignment="1">
      <alignment vertical="center"/>
    </xf>
    <xf numFmtId="179" fontId="36" fillId="5" borderId="11" xfId="5" applyNumberFormat="1" applyFont="1" applyFill="1" applyBorder="1" applyAlignment="1">
      <alignment vertical="center"/>
    </xf>
    <xf numFmtId="190" fontId="20" fillId="0" borderId="15" xfId="0" quotePrefix="1" applyNumberFormat="1" applyFont="1" applyBorder="1" applyAlignment="1">
      <alignment horizontal="right" vertical="center"/>
    </xf>
    <xf numFmtId="177" fontId="36" fillId="5" borderId="17" xfId="0" applyNumberFormat="1" applyFont="1" applyFill="1" applyBorder="1" applyAlignment="1">
      <alignment vertical="center"/>
    </xf>
    <xf numFmtId="177" fontId="36" fillId="5" borderId="18" xfId="0" applyNumberFormat="1" applyFont="1" applyFill="1" applyBorder="1" applyAlignment="1">
      <alignment vertical="center"/>
    </xf>
    <xf numFmtId="179" fontId="36" fillId="5" borderId="11" xfId="0" applyNumberFormat="1" applyFont="1" applyFill="1" applyBorder="1" applyAlignment="1">
      <alignment vertical="center"/>
    </xf>
    <xf numFmtId="179" fontId="36" fillId="5" borderId="18" xfId="0" applyNumberFormat="1" applyFont="1" applyFill="1" applyBorder="1" applyAlignment="1">
      <alignment vertical="center"/>
    </xf>
    <xf numFmtId="180" fontId="15" fillId="5" borderId="2" xfId="3" applyNumberFormat="1" applyFont="1" applyFill="1" applyBorder="1" applyAlignment="1">
      <alignment horizontal="right" vertical="center"/>
    </xf>
    <xf numFmtId="179" fontId="20" fillId="0" borderId="15" xfId="0" applyNumberFormat="1" applyFont="1" applyFill="1" applyBorder="1" applyAlignment="1">
      <alignment horizontal="right" vertical="center"/>
    </xf>
    <xf numFmtId="190" fontId="20" fillId="0" borderId="19" xfId="0" applyNumberFormat="1" applyFont="1" applyBorder="1" applyAlignment="1">
      <alignment horizontal="right" vertical="center"/>
    </xf>
    <xf numFmtId="179" fontId="20" fillId="0" borderId="2" xfId="5" applyNumberFormat="1" applyFont="1" applyBorder="1" applyAlignment="1">
      <alignment horizontal="right" vertical="center"/>
    </xf>
    <xf numFmtId="190" fontId="20" fillId="0" borderId="21" xfId="0" applyNumberFormat="1" applyFont="1" applyBorder="1" applyAlignment="1">
      <alignment horizontal="right" vertical="center"/>
    </xf>
    <xf numFmtId="190" fontId="20" fillId="0" borderId="2" xfId="0" applyNumberFormat="1" applyFont="1" applyBorder="1" applyAlignment="1">
      <alignment horizontal="right" vertical="center"/>
    </xf>
    <xf numFmtId="190" fontId="20" fillId="5" borderId="15" xfId="0" applyNumberFormat="1" applyFont="1" applyFill="1" applyBorder="1" applyAlignment="1">
      <alignment horizontal="right" vertical="center"/>
    </xf>
    <xf numFmtId="179" fontId="20" fillId="5" borderId="15" xfId="0" applyNumberFormat="1" applyFont="1" applyFill="1" applyBorder="1" applyAlignment="1">
      <alignment horizontal="right" vertical="center"/>
    </xf>
    <xf numFmtId="190" fontId="20" fillId="5" borderId="16" xfId="0" applyNumberFormat="1" applyFont="1" applyFill="1" applyBorder="1" applyAlignment="1">
      <alignment horizontal="right" vertical="center"/>
    </xf>
    <xf numFmtId="190" fontId="20" fillId="0" borderId="15" xfId="0" applyNumberFormat="1" applyFont="1" applyBorder="1" applyAlignment="1">
      <alignment horizontal="right" vertical="center"/>
    </xf>
    <xf numFmtId="190" fontId="20" fillId="0" borderId="6" xfId="0" applyNumberFormat="1" applyFont="1" applyBorder="1" applyAlignment="1">
      <alignment horizontal="right" vertical="center"/>
    </xf>
    <xf numFmtId="190" fontId="20" fillId="0" borderId="0" xfId="0" applyNumberFormat="1" applyFont="1" applyBorder="1" applyAlignment="1">
      <alignment horizontal="right" vertical="center"/>
    </xf>
    <xf numFmtId="190" fontId="20" fillId="5" borderId="18" xfId="0" applyNumberFormat="1" applyFont="1" applyFill="1" applyBorder="1" applyAlignment="1">
      <alignment horizontal="right" vertical="center"/>
    </xf>
    <xf numFmtId="179" fontId="20" fillId="5" borderId="18" xfId="0" applyNumberFormat="1" applyFont="1" applyFill="1" applyBorder="1" applyAlignment="1">
      <alignment horizontal="right" vertical="center"/>
    </xf>
    <xf numFmtId="190" fontId="20" fillId="5" borderId="17" xfId="0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26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0" fontId="6" fillId="0" borderId="14" xfId="0" applyFont="1" applyBorder="1" applyAlignment="1">
      <alignment vertical="center"/>
    </xf>
    <xf numFmtId="0" fontId="6" fillId="0" borderId="14" xfId="0" applyFont="1" applyBorder="1" applyAlignment="1">
      <alignment horizontal="center" vertical="center"/>
    </xf>
    <xf numFmtId="0" fontId="20" fillId="5" borderId="10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vertical="center"/>
    </xf>
    <xf numFmtId="0" fontId="6" fillId="5" borderId="12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20" fillId="5" borderId="11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vertical="center"/>
    </xf>
    <xf numFmtId="0" fontId="6" fillId="5" borderId="13" xfId="0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0" fillId="0" borderId="0" xfId="0" applyFont="1"/>
    <xf numFmtId="190" fontId="36" fillId="0" borderId="19" xfId="0" applyNumberFormat="1" applyFont="1" applyBorder="1" applyAlignment="1">
      <alignment vertical="center"/>
    </xf>
    <xf numFmtId="179" fontId="36" fillId="0" borderId="2" xfId="5" applyNumberFormat="1" applyFont="1" applyBorder="1" applyAlignment="1">
      <alignment vertical="center"/>
    </xf>
    <xf numFmtId="190" fontId="36" fillId="0" borderId="21" xfId="0" applyNumberFormat="1" applyFont="1" applyBorder="1" applyAlignment="1">
      <alignment vertical="center"/>
    </xf>
    <xf numFmtId="190" fontId="36" fillId="0" borderId="2" xfId="0" applyNumberFormat="1" applyFont="1" applyBorder="1" applyAlignment="1">
      <alignment vertical="center"/>
    </xf>
    <xf numFmtId="0" fontId="41" fillId="0" borderId="3" xfId="0" applyFont="1" applyBorder="1" applyAlignment="1">
      <alignment horizontal="center" vertical="center"/>
    </xf>
    <xf numFmtId="0" fontId="38" fillId="0" borderId="0" xfId="0" applyFont="1" applyAlignment="1">
      <alignment vertical="center"/>
    </xf>
    <xf numFmtId="0" fontId="6" fillId="5" borderId="27" xfId="0" applyFont="1" applyFill="1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180" fontId="15" fillId="5" borderId="0" xfId="3" applyNumberFormat="1" applyFont="1" applyFill="1" applyBorder="1" applyAlignment="1">
      <alignment horizontal="right" vertical="center"/>
    </xf>
    <xf numFmtId="176" fontId="9" fillId="0" borderId="6" xfId="4" applyNumberFormat="1" applyFont="1" applyFill="1" applyBorder="1" applyAlignment="1"/>
    <xf numFmtId="180" fontId="9" fillId="0" borderId="28" xfId="3" applyNumberFormat="1" applyFont="1" applyFill="1" applyBorder="1" applyAlignment="1">
      <alignment horizontal="right" vertical="center"/>
    </xf>
    <xf numFmtId="177" fontId="14" fillId="0" borderId="5" xfId="2" applyNumberFormat="1" applyFont="1" applyFill="1" applyBorder="1" applyAlignment="1">
      <alignment horizontal="right" vertical="center"/>
    </xf>
    <xf numFmtId="0" fontId="3" fillId="5" borderId="22" xfId="2" applyFont="1" applyFill="1" applyBorder="1" applyAlignment="1">
      <alignment horizontal="right" vertical="center" wrapText="1"/>
    </xf>
    <xf numFmtId="0" fontId="3" fillId="0" borderId="0" xfId="2" applyFont="1" applyFill="1" applyBorder="1" applyAlignment="1">
      <alignment horizontal="right" vertical="center" wrapText="1"/>
    </xf>
    <xf numFmtId="0" fontId="3" fillId="0" borderId="5" xfId="2" applyFont="1" applyFill="1" applyBorder="1" applyAlignment="1">
      <alignment horizontal="right" vertical="center" wrapText="1"/>
    </xf>
    <xf numFmtId="0" fontId="3" fillId="0" borderId="22" xfId="2" applyFont="1" applyBorder="1" applyAlignment="1">
      <alignment horizontal="right" vertical="center" wrapText="1"/>
    </xf>
    <xf numFmtId="0" fontId="3" fillId="0" borderId="29" xfId="2" applyFont="1" applyBorder="1" applyAlignment="1">
      <alignment horizontal="right" vertical="center" wrapText="1"/>
    </xf>
    <xf numFmtId="0" fontId="3" fillId="0" borderId="0" xfId="2" applyFont="1" applyBorder="1" applyAlignment="1">
      <alignment horizontal="right" vertical="top" wrapText="1"/>
    </xf>
    <xf numFmtId="178" fontId="3" fillId="0" borderId="0" xfId="2" applyNumberFormat="1" applyFont="1" applyFill="1" applyBorder="1" applyAlignment="1">
      <alignment vertical="center"/>
    </xf>
    <xf numFmtId="0" fontId="3" fillId="0" borderId="0" xfId="2" applyFont="1" applyBorder="1" applyAlignment="1">
      <alignment horizontal="right" wrapText="1"/>
    </xf>
    <xf numFmtId="177" fontId="14" fillId="0" borderId="0" xfId="2" applyNumberFormat="1" applyFont="1" applyBorder="1" applyAlignment="1">
      <alignment horizontal="right" vertical="center"/>
    </xf>
    <xf numFmtId="177" fontId="14" fillId="0" borderId="5" xfId="2" applyNumberFormat="1" applyFont="1" applyBorder="1" applyAlignment="1">
      <alignment horizontal="right" vertical="center"/>
    </xf>
    <xf numFmtId="0" fontId="3" fillId="5" borderId="5" xfId="2" applyFont="1" applyFill="1" applyBorder="1" applyAlignment="1">
      <alignment horizontal="right" vertical="center" wrapText="1"/>
    </xf>
    <xf numFmtId="177" fontId="14" fillId="0" borderId="29" xfId="2" applyNumberFormat="1" applyFont="1" applyBorder="1" applyAlignment="1">
      <alignment horizontal="right" vertical="center"/>
    </xf>
    <xf numFmtId="177" fontId="15" fillId="0" borderId="28" xfId="2" applyNumberFormat="1" applyFont="1" applyFill="1" applyBorder="1" applyAlignment="1">
      <alignment horizontal="right" vertical="center"/>
    </xf>
    <xf numFmtId="177" fontId="15" fillId="0" borderId="8" xfId="2" applyNumberFormat="1" applyFont="1" applyFill="1" applyBorder="1" applyAlignment="1">
      <alignment horizontal="right" vertical="center"/>
    </xf>
    <xf numFmtId="0" fontId="3" fillId="0" borderId="0" xfId="2" applyFont="1" applyBorder="1" applyAlignment="1">
      <alignment horizontal="right" vertical="center"/>
    </xf>
    <xf numFmtId="177" fontId="9" fillId="0" borderId="28" xfId="2" applyNumberFormat="1" applyFont="1" applyFill="1" applyBorder="1" applyAlignment="1">
      <alignment horizontal="right" vertical="center"/>
    </xf>
    <xf numFmtId="0" fontId="3" fillId="0" borderId="26" xfId="2" applyFont="1" applyBorder="1" applyAlignment="1">
      <alignment horizontal="right"/>
    </xf>
    <xf numFmtId="0" fontId="3" fillId="0" borderId="26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top" wrapText="1"/>
    </xf>
    <xf numFmtId="0" fontId="3" fillId="0" borderId="0" xfId="0" applyFont="1" applyBorder="1" applyAlignment="1">
      <alignment horizontal="right" vertical="top" wrapText="1"/>
    </xf>
    <xf numFmtId="0" fontId="3" fillId="0" borderId="0" xfId="0" applyFont="1" applyAlignment="1">
      <alignment horizontal="right" vertical="top" wrapText="1"/>
    </xf>
    <xf numFmtId="177" fontId="3" fillId="0" borderId="29" xfId="0" applyNumberFormat="1" applyFont="1" applyBorder="1" applyAlignment="1">
      <alignment horizontal="right" vertical="center"/>
    </xf>
    <xf numFmtId="177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/>
    </xf>
    <xf numFmtId="180" fontId="9" fillId="5" borderId="0" xfId="3" applyNumberFormat="1" applyFont="1" applyFill="1" applyBorder="1" applyAlignment="1">
      <alignment horizontal="right" vertical="center"/>
    </xf>
    <xf numFmtId="177" fontId="9" fillId="0" borderId="28" xfId="0" applyNumberFormat="1" applyFont="1" applyFill="1" applyBorder="1" applyAlignment="1">
      <alignment horizontal="right" vertical="center"/>
    </xf>
    <xf numFmtId="177" fontId="9" fillId="0" borderId="8" xfId="0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176" fontId="9" fillId="0" borderId="8" xfId="3" applyNumberFormat="1" applyFont="1" applyFill="1" applyBorder="1" applyAlignment="1">
      <alignment horizontal="right" vertical="center"/>
    </xf>
    <xf numFmtId="176" fontId="9" fillId="0" borderId="6" xfId="3" applyNumberFormat="1" applyFont="1" applyFill="1" applyBorder="1" applyAlignment="1">
      <alignment horizontal="right" vertical="center"/>
    </xf>
    <xf numFmtId="176" fontId="9" fillId="0" borderId="5" xfId="3" applyNumberFormat="1" applyFont="1" applyFill="1" applyBorder="1" applyAlignment="1">
      <alignment horizontal="right" vertical="center"/>
    </xf>
    <xf numFmtId="197" fontId="15" fillId="4" borderId="8" xfId="2" applyNumberFormat="1" applyFont="1" applyFill="1" applyBorder="1" applyAlignment="1">
      <alignment vertical="center"/>
    </xf>
    <xf numFmtId="197" fontId="15" fillId="4" borderId="28" xfId="2" applyNumberFormat="1" applyFont="1" applyFill="1" applyBorder="1" applyAlignment="1">
      <alignment vertical="center"/>
    </xf>
    <xf numFmtId="197" fontId="9" fillId="4" borderId="2" xfId="2" applyNumberFormat="1" applyFont="1" applyFill="1" applyBorder="1" applyAlignment="1">
      <alignment vertical="center"/>
    </xf>
    <xf numFmtId="197" fontId="9" fillId="4" borderId="28" xfId="2" applyNumberFormat="1" applyFont="1" applyFill="1" applyBorder="1" applyAlignment="1">
      <alignment vertical="center"/>
    </xf>
    <xf numFmtId="197" fontId="9" fillId="4" borderId="28" xfId="2" quotePrefix="1" applyNumberFormat="1" applyFont="1" applyFill="1" applyBorder="1" applyAlignment="1">
      <alignment horizontal="right" vertical="center"/>
    </xf>
    <xf numFmtId="199" fontId="15" fillId="4" borderId="8" xfId="3" applyNumberFormat="1" applyFont="1" applyFill="1" applyBorder="1" applyAlignment="1">
      <alignment horizontal="right" vertical="center"/>
    </xf>
    <xf numFmtId="199" fontId="15" fillId="4" borderId="28" xfId="3" applyNumberFormat="1" applyFont="1" applyFill="1" applyBorder="1" applyAlignment="1">
      <alignment horizontal="right" vertical="center"/>
    </xf>
    <xf numFmtId="197" fontId="9" fillId="4" borderId="21" xfId="2" applyNumberFormat="1" applyFont="1" applyFill="1" applyBorder="1" applyAlignment="1">
      <alignment vertical="center"/>
    </xf>
    <xf numFmtId="197" fontId="9" fillId="4" borderId="8" xfId="2" applyNumberFormat="1" applyFont="1" applyFill="1" applyBorder="1" applyAlignment="1">
      <alignment vertical="center"/>
    </xf>
    <xf numFmtId="199" fontId="9" fillId="4" borderId="28" xfId="0" applyNumberFormat="1" applyFont="1" applyFill="1" applyBorder="1" applyAlignment="1">
      <alignment horizontal="right" vertical="center"/>
    </xf>
    <xf numFmtId="197" fontId="9" fillId="4" borderId="0" xfId="0" applyNumberFormat="1" applyFont="1" applyFill="1" applyBorder="1" applyAlignment="1">
      <alignment horizontal="right" vertical="center"/>
    </xf>
    <xf numFmtId="197" fontId="9" fillId="4" borderId="28" xfId="0" applyNumberFormat="1" applyFont="1" applyFill="1" applyBorder="1" applyAlignment="1">
      <alignment horizontal="right" vertical="center"/>
    </xf>
    <xf numFmtId="199" fontId="9" fillId="4" borderId="21" xfId="0" applyNumberFormat="1" applyFont="1" applyFill="1" applyBorder="1" applyAlignment="1">
      <alignment vertical="center" readingOrder="1"/>
    </xf>
    <xf numFmtId="199" fontId="9" fillId="4" borderId="2" xfId="0" applyNumberFormat="1" applyFont="1" applyFill="1" applyBorder="1" applyAlignment="1">
      <alignment vertical="center" readingOrder="1"/>
    </xf>
    <xf numFmtId="199" fontId="9" fillId="4" borderId="28" xfId="0" applyNumberFormat="1" applyFont="1" applyFill="1" applyBorder="1" applyAlignment="1">
      <alignment vertical="center" readingOrder="1"/>
    </xf>
    <xf numFmtId="199" fontId="9" fillId="4" borderId="29" xfId="0" applyNumberFormat="1" applyFont="1" applyFill="1" applyBorder="1" applyAlignment="1">
      <alignment vertical="center" readingOrder="1"/>
    </xf>
    <xf numFmtId="197" fontId="9" fillId="4" borderId="8" xfId="0" applyNumberFormat="1" applyFont="1" applyFill="1" applyBorder="1" applyAlignment="1">
      <alignment vertical="center"/>
    </xf>
    <xf numFmtId="197" fontId="9" fillId="4" borderId="29" xfId="0" applyNumberFormat="1" applyFont="1" applyFill="1" applyBorder="1" applyAlignment="1">
      <alignment vertical="center"/>
    </xf>
    <xf numFmtId="197" fontId="9" fillId="4" borderId="28" xfId="0" applyNumberFormat="1" applyFont="1" applyFill="1" applyBorder="1" applyAlignment="1">
      <alignment vertical="center"/>
    </xf>
    <xf numFmtId="199" fontId="9" fillId="4" borderId="7" xfId="2" applyNumberFormat="1" applyFont="1" applyFill="1" applyBorder="1" applyAlignment="1">
      <alignment vertical="center"/>
    </xf>
    <xf numFmtId="199" fontId="9" fillId="4" borderId="30" xfId="2" applyNumberFormat="1" applyFont="1" applyFill="1" applyBorder="1" applyAlignment="1">
      <alignment vertical="center"/>
    </xf>
    <xf numFmtId="177" fontId="9" fillId="5" borderId="31" xfId="2" applyNumberFormat="1" applyFont="1" applyFill="1" applyBorder="1" applyAlignment="1">
      <alignment horizontal="right" vertical="center"/>
    </xf>
    <xf numFmtId="197" fontId="9" fillId="4" borderId="0" xfId="2" applyNumberFormat="1" applyFont="1" applyFill="1" applyBorder="1" applyAlignment="1">
      <alignment vertical="center"/>
    </xf>
    <xf numFmtId="176" fontId="9" fillId="0" borderId="28" xfId="0" applyNumberFormat="1" applyFont="1" applyBorder="1" applyAlignment="1">
      <alignment readingOrder="1"/>
    </xf>
    <xf numFmtId="199" fontId="9" fillId="4" borderId="0" xfId="0" applyNumberFormat="1" applyFont="1" applyFill="1" applyBorder="1" applyAlignment="1">
      <alignment vertical="center" readingOrder="1"/>
    </xf>
    <xf numFmtId="197" fontId="9" fillId="4" borderId="0" xfId="0" applyNumberFormat="1" applyFont="1" applyFill="1" applyBorder="1" applyAlignment="1">
      <alignment vertical="center"/>
    </xf>
    <xf numFmtId="197" fontId="9" fillId="4" borderId="6" xfId="0" applyNumberFormat="1" applyFont="1" applyFill="1" applyBorder="1" applyAlignment="1">
      <alignment vertical="center"/>
    </xf>
    <xf numFmtId="197" fontId="15" fillId="4" borderId="0" xfId="2" applyNumberFormat="1" applyFont="1" applyFill="1" applyBorder="1" applyAlignment="1">
      <alignment vertical="center"/>
    </xf>
    <xf numFmtId="197" fontId="15" fillId="4" borderId="5" xfId="2" applyNumberFormat="1" applyFont="1" applyFill="1" applyBorder="1" applyAlignment="1">
      <alignment vertical="center"/>
    </xf>
    <xf numFmtId="199" fontId="15" fillId="4" borderId="0" xfId="3" applyNumberFormat="1" applyFont="1" applyFill="1" applyBorder="1" applyAlignment="1">
      <alignment horizontal="right" vertical="center"/>
    </xf>
    <xf numFmtId="199" fontId="15" fillId="4" borderId="5" xfId="3" applyNumberFormat="1" applyFont="1" applyFill="1" applyBorder="1" applyAlignment="1">
      <alignment horizontal="right" vertical="center"/>
    </xf>
    <xf numFmtId="199" fontId="15" fillId="4" borderId="6" xfId="3" applyNumberFormat="1" applyFont="1" applyFill="1" applyBorder="1" applyAlignment="1">
      <alignment horizontal="right" vertical="center"/>
    </xf>
    <xf numFmtId="197" fontId="9" fillId="4" borderId="7" xfId="2" applyNumberFormat="1" applyFont="1" applyFill="1" applyBorder="1" applyAlignment="1">
      <alignment vertical="center"/>
    </xf>
    <xf numFmtId="197" fontId="9" fillId="4" borderId="0" xfId="2" quotePrefix="1" applyNumberFormat="1" applyFont="1" applyFill="1" applyBorder="1" applyAlignment="1">
      <alignment horizontal="right" vertical="center"/>
    </xf>
    <xf numFmtId="0" fontId="6" fillId="2" borderId="32" xfId="0" applyNumberFormat="1" applyFont="1" applyFill="1" applyBorder="1" applyAlignment="1">
      <alignment horizontal="left" vertical="center" wrapText="1"/>
    </xf>
    <xf numFmtId="0" fontId="6" fillId="3" borderId="32" xfId="0" applyNumberFormat="1" applyFont="1" applyFill="1" applyBorder="1" applyAlignment="1">
      <alignment horizontal="left" vertical="center" wrapText="1"/>
    </xf>
    <xf numFmtId="0" fontId="6" fillId="3" borderId="33" xfId="0" applyNumberFormat="1" applyFont="1" applyFill="1" applyBorder="1" applyAlignment="1">
      <alignment horizontal="left" vertical="center" wrapText="1"/>
    </xf>
    <xf numFmtId="177" fontId="9" fillId="0" borderId="8" xfId="2" applyNumberFormat="1" applyFont="1" applyFill="1" applyBorder="1" applyAlignment="1">
      <alignment vertical="center"/>
    </xf>
    <xf numFmtId="177" fontId="9" fillId="0" borderId="28" xfId="2" applyNumberFormat="1" applyFont="1" applyFill="1" applyBorder="1" applyAlignment="1">
      <alignment vertical="center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left"/>
    </xf>
    <xf numFmtId="0" fontId="35" fillId="0" borderId="14" xfId="0" applyFont="1" applyFill="1" applyBorder="1" applyAlignment="1">
      <alignment vertical="center"/>
    </xf>
    <xf numFmtId="0" fontId="3" fillId="0" borderId="4" xfId="2" applyFont="1" applyBorder="1" applyAlignment="1">
      <alignment horizontal="center" vertical="center" wrapText="1"/>
    </xf>
    <xf numFmtId="197" fontId="9" fillId="4" borderId="21" xfId="0" applyNumberFormat="1" applyFont="1" applyFill="1" applyBorder="1" applyAlignment="1">
      <alignment vertical="center"/>
    </xf>
    <xf numFmtId="176" fontId="3" fillId="0" borderId="0" xfId="0" applyNumberFormat="1" applyFont="1" applyFill="1"/>
    <xf numFmtId="177" fontId="0" fillId="0" borderId="0" xfId="0" applyNumberFormat="1"/>
    <xf numFmtId="176" fontId="0" fillId="0" borderId="0" xfId="0" applyNumberFormat="1"/>
    <xf numFmtId="176" fontId="9" fillId="0" borderId="28" xfId="4" applyNumberFormat="1" applyFont="1" applyFill="1" applyBorder="1" applyAlignment="1"/>
    <xf numFmtId="0" fontId="1" fillId="0" borderId="0" xfId="0" applyFont="1"/>
    <xf numFmtId="177" fontId="1" fillId="0" borderId="0" xfId="0" applyNumberFormat="1" applyFont="1"/>
    <xf numFmtId="0" fontId="1" fillId="0" borderId="0" xfId="0" applyFont="1" applyBorder="1"/>
    <xf numFmtId="180" fontId="9" fillId="0" borderId="8" xfId="3" applyNumberFormat="1" applyFont="1" applyFill="1" applyBorder="1" applyAlignment="1">
      <alignment horizontal="right" vertical="center"/>
    </xf>
    <xf numFmtId="177" fontId="15" fillId="0" borderId="0" xfId="2" applyNumberFormat="1" applyFont="1" applyFill="1" applyBorder="1" applyAlignment="1">
      <alignment horizontal="right" vertical="center"/>
    </xf>
    <xf numFmtId="177" fontId="15" fillId="0" borderId="6" xfId="2" applyNumberFormat="1" applyFont="1" applyFill="1" applyBorder="1" applyAlignment="1">
      <alignment horizontal="right" vertical="center"/>
    </xf>
    <xf numFmtId="177" fontId="9" fillId="0" borderId="0" xfId="2" applyNumberFormat="1" applyFont="1" applyFill="1" applyBorder="1" applyAlignment="1">
      <alignment horizontal="right" vertical="center"/>
    </xf>
    <xf numFmtId="0" fontId="3" fillId="0" borderId="5" xfId="2" applyFont="1" applyBorder="1" applyAlignment="1">
      <alignment horizontal="right" vertical="center"/>
    </xf>
    <xf numFmtId="176" fontId="9" fillId="0" borderId="7" xfId="2" applyNumberFormat="1" applyFont="1" applyFill="1" applyBorder="1" applyAlignment="1">
      <alignment horizontal="right" vertical="center"/>
    </xf>
    <xf numFmtId="176" fontId="9" fillId="0" borderId="6" xfId="2" applyNumberFormat="1" applyFont="1" applyFill="1" applyBorder="1" applyAlignment="1">
      <alignment horizontal="right" vertical="center"/>
    </xf>
    <xf numFmtId="177" fontId="9" fillId="5" borderId="31" xfId="2" applyNumberFormat="1" applyFont="1" applyFill="1" applyBorder="1" applyAlignment="1">
      <alignment vertical="center"/>
    </xf>
    <xf numFmtId="177" fontId="3" fillId="0" borderId="5" xfId="0" applyNumberFormat="1" applyFont="1" applyBorder="1" applyAlignment="1">
      <alignment horizontal="right" vertical="center"/>
    </xf>
    <xf numFmtId="177" fontId="9" fillId="0" borderId="0" xfId="0" applyNumberFormat="1" applyFont="1" applyFill="1" applyBorder="1" applyAlignment="1">
      <alignment horizontal="right" vertical="center"/>
    </xf>
    <xf numFmtId="177" fontId="9" fillId="0" borderId="6" xfId="0" applyNumberFormat="1" applyFont="1" applyFill="1" applyBorder="1" applyAlignment="1">
      <alignment horizontal="right" vertical="center"/>
    </xf>
    <xf numFmtId="0" fontId="3" fillId="0" borderId="29" xfId="0" applyFont="1" applyBorder="1" applyAlignment="1">
      <alignment horizontal="right" vertical="center"/>
    </xf>
    <xf numFmtId="176" fontId="9" fillId="0" borderId="28" xfId="3" applyNumberFormat="1" applyFont="1" applyFill="1" applyBorder="1" applyAlignment="1">
      <alignment horizontal="right" vertical="center"/>
    </xf>
    <xf numFmtId="177" fontId="9" fillId="0" borderId="0" xfId="2" applyNumberFormat="1" applyFont="1" applyBorder="1"/>
    <xf numFmtId="177" fontId="9" fillId="0" borderId="0" xfId="2" applyNumberFormat="1" applyFont="1" applyBorder="1" applyAlignment="1">
      <alignment horizontal="right"/>
    </xf>
    <xf numFmtId="176" fontId="9" fillId="0" borderId="0" xfId="0" applyNumberFormat="1" applyFont="1" applyFill="1"/>
    <xf numFmtId="9" fontId="0" fillId="0" borderId="0" xfId="5" applyFont="1"/>
    <xf numFmtId="0" fontId="0" fillId="0" borderId="0" xfId="0" applyBorder="1"/>
    <xf numFmtId="177" fontId="17" fillId="0" borderId="0" xfId="2" applyNumberFormat="1" applyFont="1" applyBorder="1"/>
    <xf numFmtId="177" fontId="25" fillId="0" borderId="0" xfId="2" applyNumberFormat="1" applyFont="1" applyBorder="1"/>
    <xf numFmtId="177" fontId="4" fillId="0" borderId="0" xfId="2" applyNumberFormat="1" applyFont="1" applyBorder="1"/>
    <xf numFmtId="1" fontId="9" fillId="0" borderId="0" xfId="0" applyNumberFormat="1" applyFont="1"/>
    <xf numFmtId="176" fontId="9" fillId="0" borderId="6" xfId="2" applyNumberFormat="1" applyFont="1" applyBorder="1" applyAlignment="1">
      <alignment horizontal="right" vertical="center"/>
    </xf>
    <xf numFmtId="180" fontId="9" fillId="0" borderId="6" xfId="3" applyNumberFormat="1" applyFont="1" applyFill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180" fontId="1" fillId="0" borderId="0" xfId="0" applyNumberFormat="1" applyFont="1"/>
    <xf numFmtId="176" fontId="17" fillId="0" borderId="0" xfId="0" applyNumberFormat="1" applyFont="1"/>
    <xf numFmtId="177" fontId="9" fillId="5" borderId="21" xfId="2" applyNumberFormat="1" applyFont="1" applyFill="1" applyBorder="1" applyAlignment="1">
      <alignment horizontal="right" vertical="center"/>
    </xf>
    <xf numFmtId="177" fontId="9" fillId="5" borderId="2" xfId="2" applyNumberFormat="1" applyFont="1" applyFill="1" applyBorder="1" applyAlignment="1">
      <alignment horizontal="right" vertical="center"/>
    </xf>
    <xf numFmtId="199" fontId="9" fillId="4" borderId="0" xfId="0" applyNumberFormat="1" applyFont="1" applyFill="1" applyBorder="1" applyAlignment="1">
      <alignment horizontal="right" vertical="center"/>
    </xf>
    <xf numFmtId="199" fontId="9" fillId="4" borderId="29" xfId="0" applyNumberFormat="1" applyFont="1" applyFill="1" applyBorder="1" applyAlignment="1">
      <alignment horizontal="right" vertical="center"/>
    </xf>
    <xf numFmtId="176" fontId="4" fillId="0" borderId="0" xfId="2" applyNumberFormat="1" applyFont="1" applyBorder="1"/>
    <xf numFmtId="176" fontId="9" fillId="0" borderId="8" xfId="4" applyNumberFormat="1" applyFont="1" applyFill="1" applyBorder="1" applyAlignment="1"/>
    <xf numFmtId="176" fontId="9" fillId="0" borderId="0" xfId="0" applyNumberFormat="1" applyFont="1"/>
    <xf numFmtId="0" fontId="38" fillId="0" borderId="0" xfId="0" applyFont="1" applyAlignment="1">
      <alignment vertical="top" wrapText="1"/>
    </xf>
    <xf numFmtId="177" fontId="9" fillId="0" borderId="6" xfId="2" applyNumberFormat="1" applyFont="1" applyBorder="1" applyAlignment="1">
      <alignment horizontal="right" vertical="center"/>
    </xf>
    <xf numFmtId="177" fontId="3" fillId="0" borderId="34" xfId="2" applyNumberFormat="1" applyFont="1" applyBorder="1" applyAlignment="1">
      <alignment horizontal="center" vertical="center"/>
    </xf>
    <xf numFmtId="177" fontId="3" fillId="0" borderId="3" xfId="2" applyNumberFormat="1" applyFont="1" applyBorder="1" applyAlignment="1">
      <alignment horizontal="center" vertical="center"/>
    </xf>
    <xf numFmtId="177" fontId="3" fillId="0" borderId="4" xfId="2" applyNumberFormat="1" applyFont="1" applyBorder="1" applyAlignment="1">
      <alignment horizontal="center" vertical="center"/>
    </xf>
    <xf numFmtId="0" fontId="8" fillId="0" borderId="8" xfId="2" applyFont="1" applyBorder="1" applyAlignment="1">
      <alignment horizontal="center"/>
    </xf>
    <xf numFmtId="0" fontId="8" fillId="0" borderId="34" xfId="2" applyFont="1" applyBorder="1" applyAlignment="1">
      <alignment horizontal="center"/>
    </xf>
    <xf numFmtId="177" fontId="9" fillId="0" borderId="5" xfId="2" applyNumberFormat="1" applyFont="1" applyBorder="1" applyAlignment="1">
      <alignment horizontal="right" vertical="center"/>
    </xf>
    <xf numFmtId="177" fontId="9" fillId="0" borderId="5" xfId="2" applyNumberFormat="1" applyFont="1" applyFill="1" applyBorder="1" applyAlignment="1">
      <alignment horizontal="right" vertical="center"/>
    </xf>
    <xf numFmtId="177" fontId="9" fillId="0" borderId="29" xfId="2" applyNumberFormat="1" applyFont="1" applyFill="1" applyBorder="1" applyAlignment="1">
      <alignment horizontal="right" vertical="center"/>
    </xf>
    <xf numFmtId="197" fontId="9" fillId="4" borderId="6" xfId="2" quotePrefix="1" applyNumberFormat="1" applyFont="1" applyFill="1" applyBorder="1" applyAlignment="1">
      <alignment horizontal="right" vertical="center"/>
    </xf>
    <xf numFmtId="0" fontId="40" fillId="0" borderId="4" xfId="0" applyFont="1" applyBorder="1" applyAlignment="1">
      <alignment horizontal="center" vertical="center"/>
    </xf>
    <xf numFmtId="177" fontId="9" fillId="0" borderId="0" xfId="2" quotePrefix="1" applyNumberFormat="1" applyFont="1" applyBorder="1" applyAlignment="1">
      <alignment horizontal="right" vertical="center"/>
    </xf>
    <xf numFmtId="177" fontId="3" fillId="0" borderId="0" xfId="2" applyNumberFormat="1" applyFont="1" applyBorder="1" applyAlignment="1">
      <alignment horizontal="right"/>
    </xf>
    <xf numFmtId="177" fontId="8" fillId="0" borderId="0" xfId="2" applyNumberFormat="1" applyFont="1" applyBorder="1"/>
    <xf numFmtId="177" fontId="8" fillId="0" borderId="0" xfId="2" applyNumberFormat="1" applyFont="1" applyFill="1" applyBorder="1"/>
    <xf numFmtId="177" fontId="3" fillId="0" borderId="0" xfId="2" applyNumberFormat="1" applyFont="1" applyBorder="1"/>
    <xf numFmtId="176" fontId="6" fillId="0" borderId="0" xfId="2" applyNumberFormat="1" applyFont="1" applyBorder="1"/>
    <xf numFmtId="177" fontId="6" fillId="0" borderId="0" xfId="2" applyNumberFormat="1" applyFont="1" applyFill="1" applyBorder="1"/>
    <xf numFmtId="180" fontId="35" fillId="0" borderId="0" xfId="0" applyNumberFormat="1" applyFont="1" applyAlignment="1">
      <alignment vertical="center"/>
    </xf>
    <xf numFmtId="177" fontId="9" fillId="5" borderId="22" xfId="2" applyNumberFormat="1" applyFont="1" applyFill="1" applyBorder="1" applyAlignment="1">
      <alignment horizontal="right" vertical="center"/>
    </xf>
    <xf numFmtId="9" fontId="35" fillId="0" borderId="0" xfId="5" applyFont="1" applyAlignment="1">
      <alignment vertical="center"/>
    </xf>
    <xf numFmtId="177" fontId="9" fillId="0" borderId="0" xfId="5" applyNumberFormat="1" applyFont="1" applyBorder="1"/>
    <xf numFmtId="177" fontId="17" fillId="0" borderId="0" xfId="5" applyNumberFormat="1" applyFont="1"/>
    <xf numFmtId="177" fontId="9" fillId="0" borderId="0" xfId="5" applyNumberFormat="1" applyFont="1" applyBorder="1" applyAlignment="1">
      <alignment horizontal="right"/>
    </xf>
    <xf numFmtId="177" fontId="17" fillId="0" borderId="0" xfId="5" applyNumberFormat="1" applyFont="1" applyBorder="1"/>
    <xf numFmtId="176" fontId="9" fillId="0" borderId="0" xfId="5" applyNumberFormat="1" applyFont="1" applyBorder="1"/>
    <xf numFmtId="176" fontId="9" fillId="0" borderId="0" xfId="2" applyNumberFormat="1" applyFont="1" applyBorder="1"/>
    <xf numFmtId="176" fontId="17" fillId="0" borderId="0" xfId="5" applyNumberFormat="1" applyFont="1"/>
    <xf numFmtId="41" fontId="9" fillId="4" borderId="0" xfId="2" applyNumberFormat="1" applyFont="1" applyFill="1" applyBorder="1" applyAlignment="1">
      <alignment horizontal="right" vertical="center"/>
    </xf>
    <xf numFmtId="41" fontId="9" fillId="4" borderId="6" xfId="2" applyNumberFormat="1" applyFont="1" applyFill="1" applyBorder="1" applyAlignment="1">
      <alignment horizontal="right" vertical="center"/>
    </xf>
    <xf numFmtId="41" fontId="9" fillId="4" borderId="5" xfId="2" applyNumberFormat="1" applyFont="1" applyFill="1" applyBorder="1" applyAlignment="1">
      <alignment horizontal="right" vertical="center"/>
    </xf>
    <xf numFmtId="41" fontId="9" fillId="4" borderId="7" xfId="2" applyNumberFormat="1" applyFont="1" applyFill="1" applyBorder="1" applyAlignment="1">
      <alignment horizontal="right" vertical="center"/>
    </xf>
    <xf numFmtId="41" fontId="9" fillId="5" borderId="21" xfId="2" applyNumberFormat="1" applyFont="1" applyFill="1" applyBorder="1" applyAlignment="1">
      <alignment vertical="center"/>
    </xf>
    <xf numFmtId="41" fontId="9" fillId="0" borderId="6" xfId="2" applyNumberFormat="1" applyFont="1" applyFill="1" applyBorder="1" applyAlignment="1">
      <alignment vertical="center"/>
    </xf>
    <xf numFmtId="41" fontId="9" fillId="0" borderId="5" xfId="2" applyNumberFormat="1" applyFont="1" applyFill="1" applyBorder="1" applyAlignment="1">
      <alignment vertical="center"/>
    </xf>
    <xf numFmtId="41" fontId="9" fillId="0" borderId="0" xfId="2" applyNumberFormat="1" applyFont="1" applyFill="1" applyBorder="1" applyAlignment="1">
      <alignment vertical="center"/>
    </xf>
    <xf numFmtId="41" fontId="9" fillId="0" borderId="7" xfId="2" applyNumberFormat="1" applyFont="1" applyFill="1" applyBorder="1" applyAlignment="1">
      <alignment vertical="center"/>
    </xf>
    <xf numFmtId="41" fontId="9" fillId="4" borderId="6" xfId="3" applyNumberFormat="1" applyFont="1" applyFill="1" applyBorder="1" applyAlignment="1">
      <alignment readingOrder="1"/>
    </xf>
    <xf numFmtId="41" fontId="9" fillId="0" borderId="0" xfId="3" applyNumberFormat="1" applyFont="1" applyFill="1" applyBorder="1" applyAlignment="1">
      <alignment readingOrder="1"/>
    </xf>
    <xf numFmtId="41" fontId="9" fillId="0" borderId="5" xfId="3" applyNumberFormat="1" applyFont="1" applyFill="1" applyBorder="1" applyAlignment="1">
      <alignment readingOrder="1"/>
    </xf>
    <xf numFmtId="41" fontId="9" fillId="4" borderId="0" xfId="3" applyNumberFormat="1" applyFont="1" applyFill="1" applyBorder="1" applyAlignment="1">
      <alignment readingOrder="1"/>
    </xf>
    <xf numFmtId="41" fontId="9" fillId="0" borderId="6" xfId="3" applyNumberFormat="1" applyFont="1" applyFill="1" applyBorder="1" applyAlignment="1">
      <alignment vertical="center"/>
    </xf>
    <xf numFmtId="41" fontId="9" fillId="0" borderId="5" xfId="3" applyNumberFormat="1" applyFont="1" applyFill="1" applyBorder="1" applyAlignment="1">
      <alignment vertical="center"/>
    </xf>
    <xf numFmtId="41" fontId="9" fillId="0" borderId="0" xfId="3" applyNumberFormat="1" applyFont="1" applyFill="1" applyBorder="1" applyAlignment="1">
      <alignment vertical="center"/>
    </xf>
    <xf numFmtId="0" fontId="35" fillId="7" borderId="0" xfId="0" applyFont="1" applyFill="1" applyAlignment="1">
      <alignment vertical="center"/>
    </xf>
    <xf numFmtId="0" fontId="9" fillId="0" borderId="0" xfId="2" applyFont="1" applyBorder="1" applyAlignment="1"/>
    <xf numFmtId="0" fontId="9" fillId="0" borderId="3" xfId="2" applyFont="1" applyFill="1" applyBorder="1" applyAlignment="1">
      <alignment horizontal="center" vertical="center"/>
    </xf>
    <xf numFmtId="0" fontId="3" fillId="0" borderId="0" xfId="2" applyFont="1" applyBorder="1" applyAlignment="1"/>
    <xf numFmtId="197" fontId="9" fillId="4" borderId="30" xfId="2" applyNumberFormat="1" applyFont="1" applyFill="1" applyBorder="1" applyAlignment="1">
      <alignment vertical="center"/>
    </xf>
    <xf numFmtId="9" fontId="0" fillId="0" borderId="0" xfId="5" applyNumberFormat="1" applyFont="1"/>
    <xf numFmtId="199" fontId="9" fillId="4" borderId="21" xfId="0" applyNumberFormat="1" applyFont="1" applyFill="1" applyBorder="1" applyAlignment="1">
      <alignment horizontal="right" vertical="center"/>
    </xf>
    <xf numFmtId="41" fontId="9" fillId="5" borderId="2" xfId="2" applyNumberFormat="1" applyFont="1" applyFill="1" applyBorder="1" applyAlignment="1">
      <alignment vertical="center"/>
    </xf>
    <xf numFmtId="180" fontId="15" fillId="5" borderId="21" xfId="3" applyNumberFormat="1" applyFont="1" applyFill="1" applyBorder="1" applyAlignment="1">
      <alignment horizontal="right" vertical="center"/>
    </xf>
    <xf numFmtId="176" fontId="43" fillId="0" borderId="21" xfId="0" applyNumberFormat="1" applyFont="1" applyBorder="1" applyAlignment="1">
      <alignment vertical="center"/>
    </xf>
    <xf numFmtId="176" fontId="43" fillId="0" borderId="2" xfId="0" applyNumberFormat="1" applyFont="1" applyBorder="1" applyAlignment="1">
      <alignment vertical="center"/>
    </xf>
    <xf numFmtId="199" fontId="4" fillId="5" borderId="15" xfId="0" applyNumberFormat="1" applyFont="1" applyFill="1" applyBorder="1" applyAlignment="1">
      <alignment vertical="center"/>
    </xf>
    <xf numFmtId="176" fontId="43" fillId="5" borderId="16" xfId="0" applyNumberFormat="1" applyFont="1" applyFill="1" applyBorder="1" applyAlignment="1">
      <alignment vertical="center"/>
    </xf>
    <xf numFmtId="176" fontId="43" fillId="5" borderId="15" xfId="0" applyNumberFormat="1" applyFont="1" applyFill="1" applyBorder="1" applyAlignment="1">
      <alignment vertical="center"/>
    </xf>
    <xf numFmtId="199" fontId="4" fillId="0" borderId="15" xfId="0" applyNumberFormat="1" applyFont="1" applyFill="1" applyBorder="1" applyAlignment="1">
      <alignment vertical="center"/>
    </xf>
    <xf numFmtId="176" fontId="43" fillId="0" borderId="6" xfId="0" applyNumberFormat="1" applyFont="1" applyBorder="1" applyAlignment="1">
      <alignment vertical="center"/>
    </xf>
    <xf numFmtId="176" fontId="43" fillId="0" borderId="0" xfId="0" applyNumberFormat="1" applyFont="1" applyBorder="1" applyAlignment="1">
      <alignment vertical="center"/>
    </xf>
    <xf numFmtId="199" fontId="43" fillId="0" borderId="15" xfId="0" applyNumberFormat="1" applyFont="1" applyBorder="1" applyAlignment="1">
      <alignment vertical="center"/>
    </xf>
    <xf numFmtId="176" fontId="43" fillId="0" borderId="23" xfId="0" applyNumberFormat="1" applyFont="1" applyBorder="1" applyAlignment="1">
      <alignment vertical="center"/>
    </xf>
    <xf numFmtId="176" fontId="43" fillId="0" borderId="15" xfId="0" applyNumberFormat="1" applyFont="1" applyBorder="1" applyAlignment="1">
      <alignment vertical="center"/>
    </xf>
    <xf numFmtId="176" fontId="43" fillId="0" borderId="24" xfId="0" applyNumberFormat="1" applyFont="1" applyBorder="1" applyAlignment="1">
      <alignment vertical="center"/>
    </xf>
    <xf numFmtId="199" fontId="4" fillId="5" borderId="18" xfId="0" applyNumberFormat="1" applyFont="1" applyFill="1" applyBorder="1" applyAlignment="1">
      <alignment vertical="center"/>
    </xf>
    <xf numFmtId="176" fontId="43" fillId="5" borderId="17" xfId="0" applyNumberFormat="1" applyFont="1" applyFill="1" applyBorder="1" applyAlignment="1">
      <alignment vertical="center"/>
    </xf>
    <xf numFmtId="176" fontId="43" fillId="5" borderId="18" xfId="0" applyNumberFormat="1" applyFont="1" applyFill="1" applyBorder="1" applyAlignment="1">
      <alignment vertical="center"/>
    </xf>
    <xf numFmtId="0" fontId="43" fillId="0" borderId="9" xfId="0" applyFont="1" applyBorder="1" applyAlignment="1">
      <alignment horizontal="center" vertical="center"/>
    </xf>
    <xf numFmtId="0" fontId="43" fillId="5" borderId="10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5" borderId="11" xfId="0" applyFont="1" applyFill="1" applyBorder="1" applyAlignment="1">
      <alignment horizontal="center" vertical="center"/>
    </xf>
    <xf numFmtId="197" fontId="4" fillId="0" borderId="19" xfId="3" applyNumberFormat="1" applyFont="1" applyBorder="1" applyAlignment="1">
      <alignment vertical="center"/>
    </xf>
    <xf numFmtId="197" fontId="43" fillId="0" borderId="19" xfId="3" applyNumberFormat="1" applyFont="1" applyBorder="1" applyAlignment="1">
      <alignment vertical="center"/>
    </xf>
    <xf numFmtId="197" fontId="4" fillId="0" borderId="2" xfId="5" applyNumberFormat="1" applyFont="1" applyBorder="1" applyAlignment="1">
      <alignment vertical="center"/>
    </xf>
    <xf numFmtId="197" fontId="43" fillId="0" borderId="21" xfId="0" applyNumberFormat="1" applyFont="1" applyBorder="1" applyAlignment="1">
      <alignment vertical="center"/>
    </xf>
    <xf numFmtId="197" fontId="43" fillId="0" borderId="2" xfId="0" applyNumberFormat="1" applyFont="1" applyBorder="1" applyAlignment="1">
      <alignment vertical="center"/>
    </xf>
    <xf numFmtId="197" fontId="43" fillId="0" borderId="2" xfId="5" applyNumberFormat="1" applyFont="1" applyBorder="1" applyAlignment="1">
      <alignment vertical="center"/>
    </xf>
    <xf numFmtId="197" fontId="4" fillId="5" borderId="15" xfId="0" applyNumberFormat="1" applyFont="1" applyFill="1" applyBorder="1" applyAlignment="1">
      <alignment vertical="center"/>
    </xf>
    <xf numFmtId="197" fontId="4" fillId="5" borderId="16" xfId="0" applyNumberFormat="1" applyFont="1" applyFill="1" applyBorder="1" applyAlignment="1">
      <alignment vertical="center"/>
    </xf>
    <xf numFmtId="197" fontId="4" fillId="0" borderId="15" xfId="0" applyNumberFormat="1" applyFont="1" applyBorder="1" applyAlignment="1">
      <alignment vertical="center"/>
    </xf>
    <xf numFmtId="197" fontId="4" fillId="0" borderId="0" xfId="5" applyNumberFormat="1" applyFont="1" applyBorder="1" applyAlignment="1">
      <alignment vertical="center"/>
    </xf>
    <xf numFmtId="197" fontId="4" fillId="0" borderId="6" xfId="0" applyNumberFormat="1" applyFont="1" applyBorder="1" applyAlignment="1">
      <alignment vertical="center"/>
    </xf>
    <xf numFmtId="197" fontId="4" fillId="0" borderId="0" xfId="0" applyNumberFormat="1" applyFont="1" applyBorder="1" applyAlignment="1">
      <alignment vertical="center"/>
    </xf>
    <xf numFmtId="197" fontId="4" fillId="0" borderId="15" xfId="0" applyNumberFormat="1" applyFont="1" applyFill="1" applyBorder="1" applyAlignment="1">
      <alignment vertical="center"/>
    </xf>
    <xf numFmtId="197" fontId="4" fillId="0" borderId="15" xfId="0" applyNumberFormat="1" applyFont="1" applyBorder="1" applyAlignment="1">
      <alignment horizontal="right" vertical="center"/>
    </xf>
    <xf numFmtId="197" fontId="4" fillId="0" borderId="0" xfId="0" applyNumberFormat="1" applyFont="1" applyBorder="1" applyAlignment="1">
      <alignment horizontal="right" vertical="center"/>
    </xf>
    <xf numFmtId="197" fontId="43" fillId="0" borderId="9" xfId="0" applyNumberFormat="1" applyFont="1" applyBorder="1" applyAlignment="1">
      <alignment horizontal="center" vertical="center"/>
    </xf>
    <xf numFmtId="197" fontId="43" fillId="5" borderId="10" xfId="0" applyNumberFormat="1" applyFont="1" applyFill="1" applyBorder="1" applyAlignment="1">
      <alignment horizontal="center" vertical="center"/>
    </xf>
    <xf numFmtId="197" fontId="43" fillId="0" borderId="10" xfId="0" applyNumberFormat="1" applyFont="1" applyBorder="1" applyAlignment="1">
      <alignment horizontal="center" vertical="center"/>
    </xf>
    <xf numFmtId="197" fontId="4" fillId="0" borderId="20" xfId="0" applyNumberFormat="1" applyFont="1" applyBorder="1" applyAlignment="1">
      <alignment vertical="center"/>
    </xf>
    <xf numFmtId="197" fontId="4" fillId="0" borderId="19" xfId="0" applyNumberFormat="1" applyFont="1" applyBorder="1" applyAlignment="1">
      <alignment vertical="center"/>
    </xf>
    <xf numFmtId="197" fontId="4" fillId="0" borderId="16" xfId="0" applyNumberFormat="1" applyFont="1" applyBorder="1" applyAlignment="1">
      <alignment vertical="center"/>
    </xf>
    <xf numFmtId="197" fontId="4" fillId="0" borderId="16" xfId="0" applyNumberFormat="1" applyFont="1" applyBorder="1" applyAlignment="1">
      <alignment horizontal="right" vertical="center"/>
    </xf>
    <xf numFmtId="197" fontId="4" fillId="5" borderId="17" xfId="0" applyNumberFormat="1" applyFont="1" applyFill="1" applyBorder="1" applyAlignment="1">
      <alignment vertical="center"/>
    </xf>
    <xf numFmtId="197" fontId="4" fillId="5" borderId="18" xfId="0" applyNumberFormat="1" applyFont="1" applyFill="1" applyBorder="1" applyAlignment="1">
      <alignment vertical="center"/>
    </xf>
    <xf numFmtId="199" fontId="9" fillId="4" borderId="8" xfId="2" applyNumberFormat="1" applyFont="1" applyFill="1" applyBorder="1" applyAlignment="1">
      <alignment vertical="center"/>
    </xf>
    <xf numFmtId="41" fontId="9" fillId="0" borderId="0" xfId="3" applyNumberFormat="1" applyFont="1" applyFill="1" applyBorder="1" applyAlignment="1">
      <alignment horizontal="right" vertical="center"/>
    </xf>
    <xf numFmtId="41" fontId="9" fillId="0" borderId="6" xfId="3" applyNumberFormat="1" applyFont="1" applyFill="1" applyBorder="1" applyAlignment="1">
      <alignment horizontal="right" vertical="center"/>
    </xf>
    <xf numFmtId="180" fontId="43" fillId="0" borderId="20" xfId="3" applyNumberFormat="1" applyFont="1" applyBorder="1" applyAlignment="1">
      <alignment vertical="center"/>
    </xf>
    <xf numFmtId="180" fontId="43" fillId="0" borderId="19" xfId="3" applyNumberFormat="1" applyFont="1" applyBorder="1" applyAlignment="1">
      <alignment vertical="center"/>
    </xf>
    <xf numFmtId="199" fontId="43" fillId="0" borderId="2" xfId="5" applyNumberFormat="1" applyFont="1" applyBorder="1" applyAlignment="1">
      <alignment vertical="center"/>
    </xf>
    <xf numFmtId="199" fontId="43" fillId="0" borderId="0" xfId="5" applyNumberFormat="1" applyFont="1" applyBorder="1" applyAlignment="1">
      <alignment vertical="center"/>
    </xf>
    <xf numFmtId="180" fontId="43" fillId="5" borderId="16" xfId="3" applyNumberFormat="1" applyFont="1" applyFill="1" applyBorder="1" applyAlignment="1">
      <alignment vertical="center"/>
    </xf>
    <xf numFmtId="180" fontId="43" fillId="5" borderId="15" xfId="3" applyNumberFormat="1" applyFont="1" applyFill="1" applyBorder="1" applyAlignment="1">
      <alignment vertical="center"/>
    </xf>
    <xf numFmtId="199" fontId="43" fillId="5" borderId="24" xfId="5" applyNumberFormat="1" applyFont="1" applyFill="1" applyBorder="1" applyAlignment="1">
      <alignment vertical="center"/>
    </xf>
    <xf numFmtId="199" fontId="43" fillId="5" borderId="15" xfId="3" applyNumberFormat="1" applyFont="1" applyFill="1" applyBorder="1" applyAlignment="1">
      <alignment vertical="center"/>
    </xf>
    <xf numFmtId="180" fontId="43" fillId="0" borderId="16" xfId="3" applyNumberFormat="1" applyFont="1" applyBorder="1" applyAlignment="1">
      <alignment vertical="center"/>
    </xf>
    <xf numFmtId="180" fontId="43" fillId="0" borderId="15" xfId="3" applyNumberFormat="1" applyFont="1" applyBorder="1" applyAlignment="1">
      <alignment vertical="center"/>
    </xf>
    <xf numFmtId="199" fontId="43" fillId="0" borderId="15" xfId="5" applyNumberFormat="1" applyFont="1" applyBorder="1" applyAlignment="1">
      <alignment vertical="center"/>
    </xf>
    <xf numFmtId="199" fontId="43" fillId="0" borderId="24" xfId="5" applyNumberFormat="1" applyFont="1" applyBorder="1" applyAlignment="1">
      <alignment vertical="center"/>
    </xf>
    <xf numFmtId="180" fontId="43" fillId="4" borderId="16" xfId="3" applyNumberFormat="1" applyFont="1" applyFill="1" applyBorder="1" applyAlignment="1">
      <alignment vertical="center"/>
    </xf>
    <xf numFmtId="180" fontId="43" fillId="4" borderId="15" xfId="3" applyNumberFormat="1" applyFont="1" applyFill="1" applyBorder="1" applyAlignment="1">
      <alignment vertical="center"/>
    </xf>
    <xf numFmtId="199" fontId="43" fillId="4" borderId="15" xfId="5" applyNumberFormat="1" applyFont="1" applyFill="1" applyBorder="1" applyAlignment="1">
      <alignment vertical="center"/>
    </xf>
    <xf numFmtId="180" fontId="43" fillId="5" borderId="17" xfId="3" applyNumberFormat="1" applyFont="1" applyFill="1" applyBorder="1" applyAlignment="1">
      <alignment vertical="center"/>
    </xf>
    <xf numFmtId="180" fontId="43" fillId="5" borderId="18" xfId="3" applyNumberFormat="1" applyFont="1" applyFill="1" applyBorder="1" applyAlignment="1">
      <alignment vertical="center"/>
    </xf>
    <xf numFmtId="199" fontId="43" fillId="5" borderId="18" xfId="5" applyNumberFormat="1" applyFont="1" applyFill="1" applyBorder="1" applyAlignment="1">
      <alignment vertical="center"/>
    </xf>
    <xf numFmtId="199" fontId="43" fillId="5" borderId="18" xfId="3" applyNumberFormat="1" applyFont="1" applyFill="1" applyBorder="1" applyAlignment="1">
      <alignment vertical="center"/>
    </xf>
    <xf numFmtId="177" fontId="9" fillId="4" borderId="0" xfId="2" applyNumberFormat="1" applyFont="1" applyFill="1" applyBorder="1" applyAlignment="1">
      <alignment horizontal="right" vertical="center"/>
    </xf>
    <xf numFmtId="0" fontId="43" fillId="4" borderId="10" xfId="0" applyFont="1" applyFill="1" applyBorder="1" applyAlignment="1">
      <alignment horizontal="center" vertical="center"/>
    </xf>
    <xf numFmtId="199" fontId="9" fillId="4" borderId="8" xfId="0" applyNumberFormat="1" applyFont="1" applyFill="1" applyBorder="1" applyAlignment="1">
      <alignment horizontal="right" vertical="center"/>
    </xf>
    <xf numFmtId="197" fontId="9" fillId="4" borderId="2" xfId="0" applyNumberFormat="1" applyFont="1" applyFill="1" applyBorder="1" applyAlignment="1">
      <alignment vertical="center"/>
    </xf>
    <xf numFmtId="41" fontId="4" fillId="5" borderId="15" xfId="0" quotePrefix="1" applyNumberFormat="1" applyFont="1" applyFill="1" applyBorder="1" applyAlignment="1">
      <alignment horizontal="right" vertical="center"/>
    </xf>
    <xf numFmtId="41" fontId="4" fillId="0" borderId="15" xfId="0" applyNumberFormat="1" applyFont="1" applyBorder="1" applyAlignment="1">
      <alignment vertical="center"/>
    </xf>
    <xf numFmtId="41" fontId="4" fillId="5" borderId="15" xfId="0" applyNumberFormat="1" applyFont="1" applyFill="1" applyBorder="1" applyAlignment="1">
      <alignment horizontal="right" vertical="center"/>
    </xf>
    <xf numFmtId="197" fontId="9" fillId="4" borderId="2" xfId="2" quotePrefix="1" applyNumberFormat="1" applyFont="1" applyFill="1" applyBorder="1" applyAlignment="1">
      <alignment horizontal="right" vertical="center"/>
    </xf>
    <xf numFmtId="0" fontId="44" fillId="0" borderId="4" xfId="0" applyFont="1" applyBorder="1" applyAlignment="1">
      <alignment horizontal="center" vertical="center"/>
    </xf>
    <xf numFmtId="0" fontId="44" fillId="0" borderId="4" xfId="0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0" fontId="35" fillId="0" borderId="30" xfId="0" applyFont="1" applyBorder="1" applyAlignment="1">
      <alignment vertical="center"/>
    </xf>
    <xf numFmtId="197" fontId="4" fillId="0" borderId="28" xfId="0" applyNumberFormat="1" applyFont="1" applyBorder="1" applyAlignment="1">
      <alignment vertical="center"/>
    </xf>
    <xf numFmtId="197" fontId="4" fillId="0" borderId="28" xfId="0" applyNumberFormat="1" applyFont="1" applyBorder="1" applyAlignment="1">
      <alignment horizontal="right" vertical="center"/>
    </xf>
    <xf numFmtId="197" fontId="4" fillId="0" borderId="28" xfId="5" applyNumberFormat="1" applyFont="1" applyBorder="1" applyAlignment="1">
      <alignment vertical="center"/>
    </xf>
    <xf numFmtId="197" fontId="4" fillId="0" borderId="8" xfId="0" applyNumberFormat="1" applyFont="1" applyBorder="1" applyAlignment="1">
      <alignment vertical="center"/>
    </xf>
    <xf numFmtId="197" fontId="4" fillId="0" borderId="28" xfId="0" applyNumberFormat="1" applyFont="1" applyFill="1" applyBorder="1" applyAlignment="1">
      <alignment vertical="center"/>
    </xf>
    <xf numFmtId="197" fontId="4" fillId="5" borderId="18" xfId="0" applyNumberFormat="1" applyFont="1" applyFill="1" applyBorder="1" applyAlignment="1">
      <alignment horizontal="right" vertical="center"/>
    </xf>
    <xf numFmtId="0" fontId="43" fillId="0" borderId="26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177" fontId="4" fillId="0" borderId="4" xfId="0" applyNumberFormat="1" applyFont="1" applyBorder="1" applyAlignment="1">
      <alignment vertical="center"/>
    </xf>
    <xf numFmtId="177" fontId="4" fillId="0" borderId="34" xfId="0" applyNumberFormat="1" applyFont="1" applyBorder="1" applyAlignment="1">
      <alignment vertical="center"/>
    </xf>
    <xf numFmtId="199" fontId="4" fillId="0" borderId="34" xfId="0" applyNumberFormat="1" applyFont="1" applyFill="1" applyBorder="1" applyAlignment="1">
      <alignment vertical="center"/>
    </xf>
    <xf numFmtId="0" fontId="43" fillId="0" borderId="4" xfId="0" applyFont="1" applyBorder="1" applyAlignment="1">
      <alignment vertical="center"/>
    </xf>
    <xf numFmtId="0" fontId="43" fillId="0" borderId="34" xfId="0" applyFont="1" applyBorder="1" applyAlignment="1">
      <alignment vertical="center"/>
    </xf>
    <xf numFmtId="197" fontId="4" fillId="0" borderId="34" xfId="0" applyNumberFormat="1" applyFont="1" applyFill="1" applyBorder="1" applyAlignment="1">
      <alignment vertical="center"/>
    </xf>
    <xf numFmtId="197" fontId="43" fillId="5" borderId="11" xfId="0" applyNumberFormat="1" applyFont="1" applyFill="1" applyBorder="1" applyAlignment="1">
      <alignment horizontal="center" vertical="center"/>
    </xf>
    <xf numFmtId="0" fontId="35" fillId="5" borderId="13" xfId="0" applyFont="1" applyFill="1" applyBorder="1" applyAlignment="1">
      <alignment horizontal="center" vertical="center"/>
    </xf>
    <xf numFmtId="41" fontId="4" fillId="5" borderId="18" xfId="0" applyNumberFormat="1" applyFont="1" applyFill="1" applyBorder="1" applyAlignment="1">
      <alignment vertical="center"/>
    </xf>
    <xf numFmtId="197" fontId="4" fillId="5" borderId="11" xfId="0" applyNumberFormat="1" applyFont="1" applyFill="1" applyBorder="1" applyAlignment="1">
      <alignment vertical="center"/>
    </xf>
    <xf numFmtId="212" fontId="9" fillId="0" borderId="0" xfId="5" applyNumberFormat="1" applyFont="1" applyBorder="1"/>
    <xf numFmtId="213" fontId="9" fillId="0" borderId="0" xfId="5" applyNumberFormat="1" applyFont="1" applyBorder="1"/>
    <xf numFmtId="212" fontId="17" fillId="0" borderId="0" xfId="5" applyNumberFormat="1" applyFont="1"/>
    <xf numFmtId="212" fontId="17" fillId="0" borderId="0" xfId="5" applyNumberFormat="1" applyFont="1" applyBorder="1"/>
    <xf numFmtId="213" fontId="17" fillId="0" borderId="0" xfId="5" applyNumberFormat="1" applyFont="1" applyBorder="1"/>
    <xf numFmtId="177" fontId="9" fillId="0" borderId="30" xfId="2" applyNumberFormat="1" applyFont="1" applyBorder="1" applyAlignment="1">
      <alignment horizontal="right" vertical="center"/>
    </xf>
    <xf numFmtId="177" fontId="9" fillId="0" borderId="28" xfId="2" applyNumberFormat="1" applyFont="1" applyBorder="1" applyAlignment="1">
      <alignment horizontal="right" vertical="center"/>
    </xf>
    <xf numFmtId="177" fontId="9" fillId="0" borderId="8" xfId="2" applyNumberFormat="1" applyFont="1" applyBorder="1" applyAlignment="1">
      <alignment horizontal="right" vertical="center"/>
    </xf>
    <xf numFmtId="197" fontId="43" fillId="0" borderId="5" xfId="0" applyNumberFormat="1" applyFont="1" applyFill="1" applyBorder="1" applyAlignment="1">
      <alignment horizontal="center" vertical="center"/>
    </xf>
    <xf numFmtId="0" fontId="35" fillId="0" borderId="7" xfId="0" applyFont="1" applyFill="1" applyBorder="1" applyAlignment="1">
      <alignment vertical="center"/>
    </xf>
    <xf numFmtId="0" fontId="35" fillId="0" borderId="7" xfId="0" applyFont="1" applyFill="1" applyBorder="1" applyAlignment="1">
      <alignment horizontal="center" vertical="center"/>
    </xf>
    <xf numFmtId="197" fontId="4" fillId="0" borderId="6" xfId="0" applyNumberFormat="1" applyFont="1" applyFill="1" applyBorder="1" applyAlignment="1">
      <alignment vertical="center"/>
    </xf>
    <xf numFmtId="41" fontId="4" fillId="0" borderId="0" xfId="0" applyNumberFormat="1" applyFont="1" applyFill="1" applyBorder="1" applyAlignment="1">
      <alignment vertical="center"/>
    </xf>
    <xf numFmtId="197" fontId="4" fillId="0" borderId="23" xfId="0" applyNumberFormat="1" applyFont="1" applyFill="1" applyBorder="1" applyAlignment="1">
      <alignment vertical="center"/>
    </xf>
    <xf numFmtId="177" fontId="9" fillId="4" borderId="0" xfId="2" applyNumberFormat="1" applyFont="1" applyFill="1" applyBorder="1" applyAlignment="1">
      <alignment horizontal="right" vertical="center" readingOrder="1"/>
    </xf>
    <xf numFmtId="41" fontId="4" fillId="0" borderId="15" xfId="0" applyNumberFormat="1" applyFont="1" applyBorder="1" applyAlignment="1">
      <alignment horizontal="right" vertical="center"/>
    </xf>
    <xf numFmtId="41" fontId="4" fillId="5" borderId="15" xfId="0" applyNumberFormat="1" applyFont="1" applyFill="1" applyBorder="1" applyAlignment="1">
      <alignment vertical="center"/>
    </xf>
    <xf numFmtId="0" fontId="3" fillId="0" borderId="26" xfId="2" applyFont="1" applyBorder="1" applyAlignment="1">
      <alignment horizontal="center" vertical="center" wrapText="1"/>
    </xf>
    <xf numFmtId="212" fontId="9" fillId="0" borderId="0" xfId="5" applyNumberFormat="1" applyFont="1" applyBorder="1" applyAlignment="1">
      <alignment horizontal="right"/>
    </xf>
    <xf numFmtId="213" fontId="9" fillId="0" borderId="0" xfId="5" applyNumberFormat="1" applyFont="1" applyBorder="1" applyAlignment="1">
      <alignment horizontal="right"/>
    </xf>
    <xf numFmtId="212" fontId="4" fillId="0" borderId="0" xfId="5" applyNumberFormat="1" applyFont="1" applyBorder="1"/>
    <xf numFmtId="212" fontId="4" fillId="0" borderId="0" xfId="5" applyNumberFormat="1" applyFont="1" applyBorder="1" applyAlignment="1">
      <alignment horizontal="right"/>
    </xf>
    <xf numFmtId="212" fontId="9" fillId="0" borderId="0" xfId="5" applyNumberFormat="1" applyFont="1"/>
    <xf numFmtId="41" fontId="9" fillId="4" borderId="0" xfId="2" applyNumberFormat="1" applyFont="1" applyFill="1" applyBorder="1" applyAlignment="1">
      <alignment horizontal="right" vertical="center" readingOrder="1"/>
    </xf>
    <xf numFmtId="199" fontId="43" fillId="0" borderId="19" xfId="0" applyNumberFormat="1" applyFont="1" applyBorder="1" applyAlignment="1">
      <alignment vertical="center"/>
    </xf>
    <xf numFmtId="197" fontId="15" fillId="4" borderId="6" xfId="2" applyNumberFormat="1" applyFont="1" applyFill="1" applyBorder="1" applyAlignment="1">
      <alignment vertical="center"/>
    </xf>
    <xf numFmtId="41" fontId="4" fillId="5" borderId="18" xfId="0" quotePrefix="1" applyNumberFormat="1" applyFont="1" applyFill="1" applyBorder="1" applyAlignment="1">
      <alignment horizontal="right" vertical="center"/>
    </xf>
    <xf numFmtId="213" fontId="9" fillId="0" borderId="0" xfId="5" applyNumberFormat="1" applyFont="1"/>
    <xf numFmtId="213" fontId="17" fillId="0" borderId="0" xfId="5" applyNumberFormat="1" applyFont="1"/>
    <xf numFmtId="176" fontId="43" fillId="5" borderId="35" xfId="0" applyNumberFormat="1" applyFont="1" applyFill="1" applyBorder="1" applyAlignment="1">
      <alignment vertical="center"/>
    </xf>
    <xf numFmtId="176" fontId="43" fillId="5" borderId="36" xfId="0" applyNumberFormat="1" applyFont="1" applyFill="1" applyBorder="1" applyAlignment="1">
      <alignment vertical="center"/>
    </xf>
    <xf numFmtId="199" fontId="15" fillId="4" borderId="0" xfId="3" applyNumberFormat="1" applyFont="1" applyFill="1" applyBorder="1" applyAlignment="1">
      <alignment vertical="center"/>
    </xf>
    <xf numFmtId="199" fontId="15" fillId="4" borderId="21" xfId="3" applyNumberFormat="1" applyFont="1" applyFill="1" applyBorder="1" applyAlignment="1">
      <alignment horizontal="right" vertical="center"/>
    </xf>
    <xf numFmtId="201" fontId="15" fillId="4" borderId="0" xfId="2" applyNumberFormat="1" applyFont="1" applyFill="1" applyBorder="1" applyAlignment="1">
      <alignment vertical="center"/>
    </xf>
    <xf numFmtId="0" fontId="3" fillId="5" borderId="2" xfId="2" applyFont="1" applyFill="1" applyBorder="1" applyAlignment="1">
      <alignment horizontal="right" vertical="center" wrapText="1"/>
    </xf>
    <xf numFmtId="177" fontId="15" fillId="5" borderId="6" xfId="2" applyNumberFormat="1" applyFont="1" applyFill="1" applyBorder="1"/>
    <xf numFmtId="177" fontId="15" fillId="5" borderId="0" xfId="2" applyNumberFormat="1" applyFont="1" applyFill="1" applyBorder="1"/>
    <xf numFmtId="41" fontId="9" fillId="5" borderId="31" xfId="2" applyNumberFormat="1" applyFont="1" applyFill="1" applyBorder="1" applyAlignment="1">
      <alignment horizontal="right" vertical="center"/>
    </xf>
    <xf numFmtId="41" fontId="9" fillId="5" borderId="21" xfId="2" applyNumberFormat="1" applyFont="1" applyFill="1" applyBorder="1" applyAlignment="1">
      <alignment horizontal="right" vertical="center"/>
    </xf>
    <xf numFmtId="41" fontId="9" fillId="5" borderId="2" xfId="2" applyNumberFormat="1" applyFont="1" applyFill="1" applyBorder="1" applyAlignment="1">
      <alignment horizontal="right" vertical="center"/>
    </xf>
    <xf numFmtId="41" fontId="9" fillId="5" borderId="22" xfId="2" applyNumberFormat="1" applyFont="1" applyFill="1" applyBorder="1" applyAlignment="1">
      <alignment horizontal="right" vertical="center"/>
    </xf>
    <xf numFmtId="177" fontId="9" fillId="5" borderId="6" xfId="2" applyNumberFormat="1" applyFont="1" applyFill="1" applyBorder="1" applyAlignment="1">
      <alignment vertical="center"/>
    </xf>
    <xf numFmtId="177" fontId="9" fillId="5" borderId="0" xfId="2" applyNumberFormat="1" applyFont="1" applyFill="1" applyBorder="1" applyAlignment="1">
      <alignment vertical="center"/>
    </xf>
    <xf numFmtId="177" fontId="9" fillId="5" borderId="7" xfId="2" applyNumberFormat="1" applyFont="1" applyFill="1" applyBorder="1" applyAlignment="1">
      <alignment vertical="center"/>
    </xf>
    <xf numFmtId="176" fontId="9" fillId="5" borderId="0" xfId="3" applyNumberFormat="1" applyFont="1" applyFill="1" applyBorder="1" applyAlignment="1">
      <alignment horizontal="right" vertical="center"/>
    </xf>
    <xf numFmtId="177" fontId="9" fillId="5" borderId="21" xfId="0" applyNumberFormat="1" applyFont="1" applyFill="1" applyBorder="1" applyAlignment="1">
      <alignment horizontal="right" vertical="center"/>
    </xf>
    <xf numFmtId="177" fontId="9" fillId="5" borderId="2" xfId="0" applyNumberFormat="1" applyFont="1" applyFill="1" applyBorder="1" applyAlignment="1">
      <alignment horizontal="right" vertical="center"/>
    </xf>
    <xf numFmtId="176" fontId="9" fillId="5" borderId="21" xfId="3" applyNumberFormat="1" applyFont="1" applyFill="1" applyBorder="1" applyAlignment="1">
      <alignment readingOrder="1"/>
    </xf>
    <xf numFmtId="176" fontId="9" fillId="5" borderId="2" xfId="3" applyNumberFormat="1" applyFont="1" applyFill="1" applyBorder="1" applyAlignment="1">
      <alignment readingOrder="1"/>
    </xf>
    <xf numFmtId="0" fontId="3" fillId="8" borderId="29" xfId="2" applyFont="1" applyFill="1" applyBorder="1" applyAlignment="1">
      <alignment horizontal="right"/>
    </xf>
    <xf numFmtId="180" fontId="9" fillId="8" borderId="28" xfId="3" applyNumberFormat="1" applyFont="1" applyFill="1" applyBorder="1" applyAlignment="1">
      <alignment horizontal="right" vertical="center"/>
    </xf>
    <xf numFmtId="177" fontId="15" fillId="8" borderId="8" xfId="2" applyNumberFormat="1" applyFont="1" applyFill="1" applyBorder="1" applyAlignment="1">
      <alignment vertical="center"/>
    </xf>
    <xf numFmtId="177" fontId="15" fillId="8" borderId="28" xfId="2" applyNumberFormat="1" applyFont="1" applyFill="1" applyBorder="1" applyAlignment="1">
      <alignment vertical="center"/>
    </xf>
    <xf numFmtId="0" fontId="3" fillId="8" borderId="28" xfId="2" applyFont="1" applyFill="1" applyBorder="1" applyAlignment="1">
      <alignment horizontal="right"/>
    </xf>
    <xf numFmtId="177" fontId="9" fillId="8" borderId="30" xfId="2" applyNumberFormat="1" applyFont="1" applyFill="1" applyBorder="1" applyAlignment="1">
      <alignment horizontal="right" vertical="center"/>
    </xf>
    <xf numFmtId="177" fontId="9" fillId="8" borderId="8" xfId="2" applyNumberFormat="1" applyFont="1" applyFill="1" applyBorder="1" applyAlignment="1">
      <alignment horizontal="right" vertical="center"/>
    </xf>
    <xf numFmtId="177" fontId="9" fillId="8" borderId="28" xfId="2" applyNumberFormat="1" applyFont="1" applyFill="1" applyBorder="1" applyAlignment="1">
      <alignment horizontal="right" vertical="center"/>
    </xf>
    <xf numFmtId="177" fontId="9" fillId="8" borderId="29" xfId="2" applyNumberFormat="1" applyFont="1" applyFill="1" applyBorder="1" applyAlignment="1">
      <alignment horizontal="right" vertical="center"/>
    </xf>
    <xf numFmtId="41" fontId="9" fillId="8" borderId="28" xfId="2" applyNumberFormat="1" applyFont="1" applyFill="1" applyBorder="1" applyAlignment="1">
      <alignment horizontal="right" vertical="center"/>
    </xf>
    <xf numFmtId="177" fontId="9" fillId="8" borderId="8" xfId="2" applyNumberFormat="1" applyFont="1" applyFill="1" applyBorder="1" applyAlignment="1">
      <alignment vertical="center"/>
    </xf>
    <xf numFmtId="177" fontId="9" fillId="8" borderId="28" xfId="2" applyNumberFormat="1" applyFont="1" applyFill="1" applyBorder="1" applyAlignment="1">
      <alignment vertical="center"/>
    </xf>
    <xf numFmtId="41" fontId="9" fillId="8" borderId="28" xfId="2" applyNumberFormat="1" applyFont="1" applyFill="1" applyBorder="1" applyAlignment="1">
      <alignment vertical="center"/>
    </xf>
    <xf numFmtId="177" fontId="9" fillId="8" borderId="30" xfId="2" applyNumberFormat="1" applyFont="1" applyFill="1" applyBorder="1" applyAlignment="1">
      <alignment vertical="center"/>
    </xf>
    <xf numFmtId="176" fontId="9" fillId="8" borderId="28" xfId="3" applyNumberFormat="1" applyFont="1" applyFill="1" applyBorder="1" applyAlignment="1">
      <alignment horizontal="right" vertical="center"/>
    </xf>
    <xf numFmtId="177" fontId="9" fillId="8" borderId="28" xfId="0" applyNumberFormat="1" applyFont="1" applyFill="1" applyBorder="1" applyAlignment="1">
      <alignment horizontal="right" vertical="center"/>
    </xf>
    <xf numFmtId="177" fontId="9" fillId="8" borderId="8" xfId="0" applyNumberFormat="1" applyFont="1" applyFill="1" applyBorder="1" applyAlignment="1">
      <alignment horizontal="right" vertical="center"/>
    </xf>
    <xf numFmtId="176" fontId="9" fillId="8" borderId="8" xfId="3" applyNumberFormat="1" applyFont="1" applyFill="1" applyBorder="1" applyAlignment="1">
      <alignment readingOrder="1"/>
    </xf>
    <xf numFmtId="176" fontId="9" fillId="8" borderId="28" xfId="3" applyNumberFormat="1" applyFont="1" applyFill="1" applyBorder="1" applyAlignment="1">
      <alignment readingOrder="1"/>
    </xf>
    <xf numFmtId="176" fontId="9" fillId="8" borderId="8" xfId="3" applyNumberFormat="1" applyFont="1" applyFill="1" applyBorder="1" applyAlignment="1">
      <alignment vertical="center"/>
    </xf>
    <xf numFmtId="176" fontId="9" fillId="8" borderId="28" xfId="3" applyNumberFormat="1" applyFont="1" applyFill="1" applyBorder="1" applyAlignment="1">
      <alignment vertical="center"/>
    </xf>
    <xf numFmtId="197" fontId="33" fillId="4" borderId="28" xfId="2" quotePrefix="1" applyNumberFormat="1" applyFont="1" applyFill="1" applyBorder="1" applyAlignment="1">
      <alignment horizontal="right" vertical="center"/>
    </xf>
    <xf numFmtId="180" fontId="9" fillId="5" borderId="21" xfId="3" applyNumberFormat="1" applyFont="1" applyFill="1" applyBorder="1" applyAlignment="1">
      <alignment horizontal="right" vertical="center"/>
    </xf>
    <xf numFmtId="197" fontId="15" fillId="4" borderId="21" xfId="2" applyNumberFormat="1" applyFont="1" applyFill="1" applyBorder="1" applyAlignment="1">
      <alignment vertical="center"/>
    </xf>
    <xf numFmtId="41" fontId="4" fillId="0" borderId="0" xfId="5" applyNumberFormat="1" applyFont="1" applyBorder="1" applyAlignment="1">
      <alignment vertical="center"/>
    </xf>
    <xf numFmtId="201" fontId="9" fillId="4" borderId="28" xfId="2" applyNumberFormat="1" applyFont="1" applyFill="1" applyBorder="1" applyAlignment="1">
      <alignment vertical="center"/>
    </xf>
    <xf numFmtId="41" fontId="9" fillId="4" borderId="2" xfId="2" applyNumberFormat="1" applyFont="1" applyFill="1" applyBorder="1" applyAlignment="1">
      <alignment vertical="center"/>
    </xf>
    <xf numFmtId="201" fontId="15" fillId="4" borderId="28" xfId="2" applyNumberFormat="1" applyFont="1" applyFill="1" applyBorder="1" applyAlignment="1">
      <alignment vertical="center"/>
    </xf>
    <xf numFmtId="201" fontId="15" fillId="4" borderId="8" xfId="2" applyNumberFormat="1" applyFont="1" applyFill="1" applyBorder="1" applyAlignment="1">
      <alignment vertical="center"/>
    </xf>
    <xf numFmtId="200" fontId="15" fillId="4" borderId="0" xfId="3" applyNumberFormat="1" applyFont="1" applyFill="1" applyBorder="1" applyAlignment="1">
      <alignment vertical="center"/>
    </xf>
    <xf numFmtId="200" fontId="15" fillId="4" borderId="28" xfId="3" applyNumberFormat="1" applyFont="1" applyFill="1" applyBorder="1" applyAlignment="1">
      <alignment horizontal="right" vertical="center"/>
    </xf>
    <xf numFmtId="200" fontId="15" fillId="4" borderId="8" xfId="3" applyNumberFormat="1" applyFont="1" applyFill="1" applyBorder="1" applyAlignment="1">
      <alignment horizontal="right" vertical="center"/>
    </xf>
    <xf numFmtId="41" fontId="9" fillId="4" borderId="0" xfId="2" applyNumberFormat="1" applyFont="1" applyFill="1" applyBorder="1" applyAlignment="1">
      <alignment vertical="center"/>
    </xf>
    <xf numFmtId="41" fontId="9" fillId="4" borderId="28" xfId="2" applyNumberFormat="1" applyFont="1" applyFill="1" applyBorder="1" applyAlignment="1">
      <alignment vertical="center"/>
    </xf>
    <xf numFmtId="200" fontId="4" fillId="0" borderId="2" xfId="5" applyNumberFormat="1" applyFont="1" applyBorder="1" applyAlignment="1">
      <alignment vertical="center"/>
    </xf>
    <xf numFmtId="41" fontId="4" fillId="0" borderId="15" xfId="0" applyNumberFormat="1" applyFont="1" applyFill="1" applyBorder="1" applyAlignment="1">
      <alignment vertical="center"/>
    </xf>
    <xf numFmtId="200" fontId="9" fillId="4" borderId="5" xfId="0" applyNumberFormat="1" applyFont="1" applyFill="1" applyBorder="1" applyAlignment="1">
      <alignment horizontal="right" vertical="center"/>
    </xf>
    <xf numFmtId="41" fontId="9" fillId="4" borderId="8" xfId="0" applyNumberFormat="1" applyFont="1" applyFill="1" applyBorder="1" applyAlignment="1">
      <alignment vertical="center" readingOrder="1"/>
    </xf>
    <xf numFmtId="41" fontId="43" fillId="4" borderId="15" xfId="5" applyNumberFormat="1" applyFont="1" applyFill="1" applyBorder="1" applyAlignment="1">
      <alignment vertical="center"/>
    </xf>
    <xf numFmtId="200" fontId="43" fillId="0" borderId="0" xfId="5" applyNumberFormat="1" applyFont="1" applyBorder="1" applyAlignment="1">
      <alignment vertical="center"/>
    </xf>
    <xf numFmtId="199" fontId="43" fillId="5" borderId="15" xfId="5" applyNumberFormat="1" applyFont="1" applyFill="1" applyBorder="1" applyAlignment="1">
      <alignment vertical="center"/>
    </xf>
    <xf numFmtId="177" fontId="9" fillId="5" borderId="21" xfId="2" applyNumberFormat="1" applyFont="1" applyFill="1" applyBorder="1" applyAlignment="1">
      <alignment vertical="center"/>
    </xf>
    <xf numFmtId="199" fontId="9" fillId="4" borderId="6" xfId="2" applyNumberFormat="1" applyFont="1" applyFill="1" applyBorder="1" applyAlignment="1">
      <alignment vertical="center"/>
    </xf>
    <xf numFmtId="41" fontId="9" fillId="0" borderId="6" xfId="2" applyNumberFormat="1" applyFont="1" applyFill="1" applyBorder="1" applyAlignment="1">
      <alignment horizontal="right" vertical="center"/>
    </xf>
    <xf numFmtId="41" fontId="9" fillId="4" borderId="2" xfId="0" quotePrefix="1" applyNumberFormat="1" applyFont="1" applyFill="1" applyBorder="1" applyAlignment="1">
      <alignment horizontal="right" vertical="center"/>
    </xf>
    <xf numFmtId="177" fontId="15" fillId="0" borderId="5" xfId="2" applyNumberFormat="1" applyFont="1" applyFill="1" applyBorder="1" applyAlignment="1">
      <alignment horizontal="right" vertical="center"/>
    </xf>
    <xf numFmtId="41" fontId="9" fillId="0" borderId="7" xfId="2" applyNumberFormat="1" applyFont="1" applyFill="1" applyBorder="1" applyAlignment="1">
      <alignment horizontal="right" vertical="center"/>
    </xf>
    <xf numFmtId="41" fontId="9" fillId="0" borderId="0" xfId="2" applyNumberFormat="1" applyFont="1" applyFill="1" applyBorder="1" applyAlignment="1">
      <alignment horizontal="right" vertical="center"/>
    </xf>
    <xf numFmtId="41" fontId="9" fillId="0" borderId="5" xfId="2" applyNumberFormat="1" applyFont="1" applyFill="1" applyBorder="1" applyAlignment="1">
      <alignment horizontal="right" vertical="center"/>
    </xf>
    <xf numFmtId="176" fontId="13" fillId="0" borderId="0" xfId="2" applyNumberFormat="1" applyFont="1" applyBorder="1" applyAlignment="1">
      <alignment horizontal="center" vertical="center"/>
    </xf>
    <xf numFmtId="0" fontId="16" fillId="0" borderId="0" xfId="2" applyFont="1" applyBorder="1" applyAlignment="1">
      <alignment horizontal="center" vertical="center"/>
    </xf>
    <xf numFmtId="0" fontId="16" fillId="0" borderId="0" xfId="2" applyFont="1" applyBorder="1" applyAlignment="1">
      <alignment horizontal="center"/>
    </xf>
    <xf numFmtId="0" fontId="9" fillId="0" borderId="0" xfId="2" applyFont="1" applyBorder="1" applyAlignment="1"/>
    <xf numFmtId="178" fontId="9" fillId="0" borderId="0" xfId="2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3" fillId="0" borderId="0" xfId="2" applyFont="1" applyBorder="1" applyAlignment="1">
      <alignment wrapText="1"/>
    </xf>
    <xf numFmtId="0" fontId="3" fillId="0" borderId="0" xfId="2" applyFont="1" applyBorder="1" applyAlignment="1"/>
    <xf numFmtId="0" fontId="45" fillId="0" borderId="0" xfId="2" applyFont="1" applyBorder="1" applyAlignment="1">
      <alignment horizontal="left" wrapText="1"/>
    </xf>
    <xf numFmtId="177" fontId="13" fillId="0" borderId="0" xfId="2" applyNumberFormat="1" applyFont="1" applyBorder="1" applyAlignment="1">
      <alignment horizontal="center" vertical="center"/>
    </xf>
    <xf numFmtId="177" fontId="15" fillId="0" borderId="3" xfId="2" applyNumberFormat="1" applyFont="1" applyBorder="1" applyAlignment="1">
      <alignment horizontal="center" vertical="center"/>
    </xf>
    <xf numFmtId="177" fontId="14" fillId="0" borderId="3" xfId="2" applyNumberFormat="1" applyFont="1" applyBorder="1" applyAlignment="1">
      <alignment horizontal="center" vertical="center"/>
    </xf>
    <xf numFmtId="177" fontId="15" fillId="0" borderId="4" xfId="2" applyNumberFormat="1" applyFont="1" applyBorder="1" applyAlignment="1">
      <alignment horizontal="center" vertical="center"/>
    </xf>
    <xf numFmtId="177" fontId="14" fillId="0" borderId="22" xfId="2" applyNumberFormat="1" applyFont="1" applyBorder="1" applyAlignment="1">
      <alignment horizontal="center" vertical="center" wrapText="1"/>
    </xf>
    <xf numFmtId="177" fontId="14" fillId="0" borderId="29" xfId="2" applyNumberFormat="1" applyFont="1" applyBorder="1" applyAlignment="1">
      <alignment horizontal="center" vertical="center" wrapText="1"/>
    </xf>
    <xf numFmtId="0" fontId="15" fillId="0" borderId="0" xfId="2" applyFont="1" applyBorder="1" applyAlignment="1">
      <alignment horizontal="left"/>
    </xf>
    <xf numFmtId="177" fontId="14" fillId="0" borderId="22" xfId="2" applyNumberFormat="1" applyFont="1" applyBorder="1" applyAlignment="1">
      <alignment horizontal="center" vertical="center"/>
    </xf>
    <xf numFmtId="177" fontId="14" fillId="0" borderId="29" xfId="2" applyNumberFormat="1" applyFont="1" applyBorder="1" applyAlignment="1">
      <alignment horizontal="center" vertical="center"/>
    </xf>
    <xf numFmtId="0" fontId="3" fillId="0" borderId="2" xfId="2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wrapText="1"/>
    </xf>
    <xf numFmtId="0" fontId="0" fillId="0" borderId="2" xfId="0" applyBorder="1" applyAlignment="1"/>
    <xf numFmtId="0" fontId="13" fillId="0" borderId="28" xfId="2" applyFont="1" applyBorder="1" applyAlignment="1">
      <alignment horizontal="center" vertical="center"/>
    </xf>
    <xf numFmtId="0" fontId="38" fillId="0" borderId="0" xfId="1" applyFont="1" applyBorder="1" applyAlignment="1">
      <alignment vertical="top" wrapText="1"/>
    </xf>
    <xf numFmtId="0" fontId="38" fillId="0" borderId="0" xfId="0" applyFont="1" applyAlignment="1">
      <alignment vertical="top" wrapText="1"/>
    </xf>
    <xf numFmtId="0" fontId="9" fillId="0" borderId="4" xfId="2" applyFont="1" applyBorder="1" applyAlignment="1">
      <alignment horizontal="center" vertical="center"/>
    </xf>
    <xf numFmtId="0" fontId="9" fillId="0" borderId="34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34" xfId="2" applyFont="1" applyBorder="1" applyAlignment="1">
      <alignment horizontal="center" vertical="center"/>
    </xf>
    <xf numFmtId="0" fontId="3" fillId="0" borderId="26" xfId="2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9" fillId="0" borderId="31" xfId="2" applyFont="1" applyBorder="1" applyAlignment="1">
      <alignment horizontal="center" vertical="center"/>
    </xf>
    <xf numFmtId="0" fontId="9" fillId="0" borderId="30" xfId="2" applyFont="1" applyBorder="1" applyAlignment="1">
      <alignment horizontal="center" vertical="center"/>
    </xf>
    <xf numFmtId="0" fontId="3" fillId="0" borderId="22" xfId="2" applyFont="1" applyBorder="1" applyAlignment="1">
      <alignment horizontal="center" vertical="center"/>
    </xf>
    <xf numFmtId="0" fontId="3" fillId="0" borderId="29" xfId="2" applyFont="1" applyBorder="1" applyAlignment="1">
      <alignment horizontal="center" vertical="center"/>
    </xf>
    <xf numFmtId="0" fontId="13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3" fillId="0" borderId="3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3" xfId="2" applyFont="1" applyFill="1" applyBorder="1" applyAlignment="1">
      <alignment horizontal="center"/>
    </xf>
    <xf numFmtId="0" fontId="9" fillId="0" borderId="4" xfId="2" applyFont="1" applyFill="1" applyBorder="1" applyAlignment="1">
      <alignment horizontal="center"/>
    </xf>
    <xf numFmtId="0" fontId="39" fillId="0" borderId="9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39" fillId="0" borderId="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1" xfId="0" applyFont="1" applyBorder="1" applyAlignment="1">
      <alignment horizontal="center" vertical="center"/>
    </xf>
    <xf numFmtId="0" fontId="39" fillId="0" borderId="30" xfId="0" applyFont="1" applyBorder="1" applyAlignment="1">
      <alignment horizontal="center" vertical="center"/>
    </xf>
    <xf numFmtId="0" fontId="39" fillId="0" borderId="34" xfId="0" applyFont="1" applyBorder="1" applyAlignment="1">
      <alignment horizontal="center" vertical="center"/>
    </xf>
    <xf numFmtId="0" fontId="39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8" fillId="0" borderId="34" xfId="0" applyFont="1" applyBorder="1" applyAlignment="1">
      <alignment horizontal="center" vertical="center"/>
    </xf>
    <xf numFmtId="0" fontId="49" fillId="0" borderId="0" xfId="0" applyFont="1" applyBorder="1" applyAlignment="1">
      <alignment vertical="center" wrapText="1"/>
    </xf>
    <xf numFmtId="0" fontId="26" fillId="0" borderId="0" xfId="0" applyFont="1" applyBorder="1" applyAlignment="1">
      <alignment vertical="center" wrapText="1"/>
    </xf>
    <xf numFmtId="0" fontId="13" fillId="0" borderId="0" xfId="2" applyFont="1" applyBorder="1" applyAlignment="1">
      <alignment vertical="center"/>
    </xf>
    <xf numFmtId="0" fontId="16" fillId="0" borderId="0" xfId="2" applyFont="1" applyBorder="1" applyAlignment="1">
      <alignment vertical="center"/>
    </xf>
    <xf numFmtId="0" fontId="9" fillId="0" borderId="0" xfId="0" applyFont="1" applyBorder="1" applyAlignment="1">
      <alignment horizontal="left" vertical="top" wrapText="1" indent="1"/>
    </xf>
    <xf numFmtId="0" fontId="9" fillId="0" borderId="0" xfId="0" applyFont="1" applyBorder="1" applyAlignment="1">
      <alignment horizontal="left" vertical="top" indent="1"/>
    </xf>
    <xf numFmtId="0" fontId="13" fillId="0" borderId="28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0" fillId="0" borderId="28" xfId="0" applyBorder="1" applyAlignment="1"/>
    <xf numFmtId="177" fontId="13" fillId="0" borderId="0" xfId="0" applyNumberFormat="1" applyFont="1" applyBorder="1" applyAlignment="1">
      <alignment horizontal="center" vertical="center"/>
    </xf>
    <xf numFmtId="177" fontId="9" fillId="0" borderId="3" xfId="0" applyNumberFormat="1" applyFont="1" applyBorder="1" applyAlignment="1">
      <alignment horizontal="center" vertical="center"/>
    </xf>
    <xf numFmtId="177" fontId="9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 wrapText="1"/>
    </xf>
    <xf numFmtId="177" fontId="3" fillId="0" borderId="22" xfId="0" applyNumberFormat="1" applyFont="1" applyBorder="1" applyAlignment="1">
      <alignment horizontal="center" vertical="center"/>
    </xf>
    <xf numFmtId="177" fontId="3" fillId="0" borderId="29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/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0" xfId="2" applyFont="1" applyBorder="1" applyAlignment="1">
      <alignment horizontal="left" vertical="center" wrapText="1"/>
    </xf>
    <xf numFmtId="0" fontId="3" fillId="0" borderId="0" xfId="2" applyFont="1" applyBorder="1" applyAlignment="1">
      <alignment horizontal="left" vertical="center"/>
    </xf>
    <xf numFmtId="0" fontId="9" fillId="0" borderId="3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32" fillId="0" borderId="0" xfId="0" applyFont="1" applyAlignment="1">
      <alignment horizontal="center" vertical="center"/>
    </xf>
  </cellXfs>
  <cellStyles count="6">
    <cellStyle name="一般" xfId="0" builtinId="0"/>
    <cellStyle name="一般_93年報資服專利統計" xfId="1"/>
    <cellStyle name="一般_專利修訂表格" xfId="2"/>
    <cellStyle name="千分位" xfId="3" builtinId="3"/>
    <cellStyle name="千分位[0]_專利檔" xfId="4"/>
    <cellStyle name="百分比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78"/>
  <sheetViews>
    <sheetView tabSelected="1" view="pageBreakPreview" zoomScale="85" zoomScaleNormal="90" zoomScaleSheetLayoutView="85" workbookViewId="0">
      <pane ySplit="2" topLeftCell="A3" activePane="bottomLeft" state="frozen"/>
      <selection activeCell="B23" sqref="B23"/>
      <selection pane="bottomLeft" activeCell="M27" sqref="M27"/>
    </sheetView>
  </sheetViews>
  <sheetFormatPr defaultRowHeight="20.100000000000001" customHeight="1" x14ac:dyDescent="0.25"/>
  <cols>
    <col min="1" max="1" width="14" style="207" customWidth="1"/>
    <col min="2" max="8" width="10.125" style="31" customWidth="1"/>
    <col min="9" max="9" width="10.125" style="32" customWidth="1"/>
    <col min="10" max="10" width="9" style="1"/>
    <col min="11" max="11" width="16.875" style="279" customWidth="1"/>
    <col min="12" max="20" width="8.75" style="279" customWidth="1"/>
    <col min="21" max="16384" width="9" style="1"/>
  </cols>
  <sheetData>
    <row r="1" spans="1:28" ht="30.2" customHeight="1" thickBot="1" x14ac:dyDescent="0.35">
      <c r="A1" s="564" t="s">
        <v>172</v>
      </c>
      <c r="B1" s="564"/>
      <c r="C1" s="564"/>
      <c r="D1" s="564"/>
      <c r="E1" s="564"/>
      <c r="F1" s="564"/>
      <c r="G1" s="564"/>
      <c r="H1" s="565"/>
      <c r="I1" s="566"/>
    </row>
    <row r="2" spans="1:28" ht="36" customHeight="1" thickBot="1" x14ac:dyDescent="0.3">
      <c r="A2" s="483" t="s">
        <v>145</v>
      </c>
      <c r="B2" s="50" t="s">
        <v>173</v>
      </c>
      <c r="C2" s="51" t="s">
        <v>174</v>
      </c>
      <c r="D2" s="50" t="s">
        <v>175</v>
      </c>
      <c r="E2" s="363" t="s">
        <v>176</v>
      </c>
      <c r="F2" s="50" t="s">
        <v>177</v>
      </c>
      <c r="G2" s="50" t="s">
        <v>178</v>
      </c>
      <c r="H2" s="270" t="s">
        <v>170</v>
      </c>
      <c r="I2" s="273" t="s">
        <v>171</v>
      </c>
    </row>
    <row r="3" spans="1:28" ht="14.25" hidden="1" customHeight="1" x14ac:dyDescent="0.25">
      <c r="A3" s="199" t="s">
        <v>146</v>
      </c>
      <c r="B3" s="4">
        <v>83211</v>
      </c>
      <c r="C3" s="4">
        <v>72148</v>
      </c>
      <c r="D3" s="4">
        <v>27371</v>
      </c>
      <c r="E3" s="4">
        <v>6477</v>
      </c>
      <c r="F3" s="4">
        <v>660</v>
      </c>
      <c r="G3" s="4">
        <v>4734</v>
      </c>
      <c r="H3" s="4">
        <v>313</v>
      </c>
      <c r="I3" s="4">
        <v>52126</v>
      </c>
      <c r="M3" s="280"/>
    </row>
    <row r="4" spans="1:28" ht="14.25" hidden="1" customHeight="1" x14ac:dyDescent="0.25">
      <c r="A4" s="199" t="s">
        <v>147</v>
      </c>
      <c r="B4" s="4">
        <v>78014</v>
      </c>
      <c r="C4" s="4">
        <v>76255</v>
      </c>
      <c r="D4" s="4">
        <v>25522</v>
      </c>
      <c r="E4" s="4">
        <v>7202</v>
      </c>
      <c r="F4" s="4">
        <v>616</v>
      </c>
      <c r="G4" s="4">
        <v>4752</v>
      </c>
      <c r="H4" s="4">
        <v>292</v>
      </c>
      <c r="I4" s="4">
        <v>48720</v>
      </c>
      <c r="M4" s="280"/>
      <c r="R4" s="280"/>
      <c r="S4" s="280"/>
      <c r="T4" s="280"/>
      <c r="U4" s="280"/>
      <c r="V4" s="280"/>
      <c r="W4" s="280"/>
      <c r="X4" s="280"/>
      <c r="Y4" s="280"/>
      <c r="Z4" s="280"/>
    </row>
    <row r="5" spans="1:28" ht="14.25" hidden="1" customHeight="1" x14ac:dyDescent="0.25">
      <c r="A5" s="199" t="s">
        <v>148</v>
      </c>
      <c r="B5" s="4">
        <v>73627</v>
      </c>
      <c r="C5" s="4">
        <v>78090</v>
      </c>
      <c r="D5" s="4">
        <v>22496</v>
      </c>
      <c r="E5" s="4">
        <v>6947</v>
      </c>
      <c r="F5" s="4">
        <v>604</v>
      </c>
      <c r="G5" s="4">
        <v>5982</v>
      </c>
      <c r="H5" s="4">
        <v>304</v>
      </c>
      <c r="I5" s="4">
        <v>47367</v>
      </c>
      <c r="M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</row>
    <row r="6" spans="1:28" ht="14.25" hidden="1" customHeight="1" x14ac:dyDescent="0.25">
      <c r="A6" s="199" t="s">
        <v>149</v>
      </c>
      <c r="B6" s="18">
        <v>72442</v>
      </c>
      <c r="C6" s="4">
        <v>76406</v>
      </c>
      <c r="D6" s="4">
        <v>16317</v>
      </c>
      <c r="E6" s="4">
        <v>5217</v>
      </c>
      <c r="F6" s="4">
        <v>548</v>
      </c>
      <c r="G6" s="4">
        <v>6626</v>
      </c>
      <c r="H6" s="4">
        <v>243</v>
      </c>
      <c r="I6" s="4">
        <v>44355</v>
      </c>
      <c r="M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</row>
    <row r="7" spans="1:28" ht="14.25" hidden="1" customHeight="1" x14ac:dyDescent="0.25">
      <c r="A7" s="199" t="s">
        <v>127</v>
      </c>
      <c r="B7" s="18">
        <v>73791</v>
      </c>
      <c r="C7" s="18">
        <v>71877</v>
      </c>
      <c r="D7" s="18">
        <v>11078</v>
      </c>
      <c r="E7" s="18">
        <v>4631</v>
      </c>
      <c r="F7" s="18">
        <v>525</v>
      </c>
      <c r="G7" s="18">
        <v>6176</v>
      </c>
      <c r="H7" s="18">
        <v>195</v>
      </c>
      <c r="I7" s="18">
        <v>43676</v>
      </c>
      <c r="M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</row>
    <row r="8" spans="1:28" ht="14.25" hidden="1" customHeight="1" x14ac:dyDescent="0.25">
      <c r="A8" s="199" t="s">
        <v>179</v>
      </c>
      <c r="B8" s="305">
        <v>73421</v>
      </c>
      <c r="C8" s="18">
        <v>62193</v>
      </c>
      <c r="D8" s="18">
        <v>9402</v>
      </c>
      <c r="E8" s="18">
        <v>3853</v>
      </c>
      <c r="F8" s="18">
        <v>567</v>
      </c>
      <c r="G8" s="18">
        <v>5886</v>
      </c>
      <c r="H8" s="18">
        <v>239</v>
      </c>
      <c r="I8" s="18">
        <v>44073</v>
      </c>
      <c r="M8" s="280"/>
      <c r="U8" s="280"/>
      <c r="V8" s="280"/>
      <c r="W8" s="280"/>
      <c r="X8" s="280"/>
      <c r="Y8" s="280"/>
      <c r="Z8" s="280"/>
      <c r="AA8" s="280"/>
      <c r="AB8" s="280"/>
    </row>
    <row r="9" spans="1:28" ht="14.25" hidden="1" customHeight="1" x14ac:dyDescent="0.25">
      <c r="A9" s="199" t="s">
        <v>188</v>
      </c>
      <c r="B9" s="305">
        <v>74652</v>
      </c>
      <c r="C9" s="18">
        <v>57886</v>
      </c>
      <c r="D9" s="18">
        <v>10499</v>
      </c>
      <c r="E9" s="18">
        <v>4940</v>
      </c>
      <c r="F9" s="18">
        <v>431</v>
      </c>
      <c r="G9" s="18">
        <v>5241</v>
      </c>
      <c r="H9" s="18">
        <v>207</v>
      </c>
      <c r="I9" s="18">
        <v>48020</v>
      </c>
      <c r="M9" s="280"/>
      <c r="U9" s="280"/>
      <c r="V9" s="280"/>
      <c r="W9" s="280"/>
      <c r="X9" s="280"/>
      <c r="Y9" s="280"/>
      <c r="Z9" s="280"/>
      <c r="AA9" s="280"/>
      <c r="AB9" s="280"/>
    </row>
    <row r="10" spans="1:28" ht="14.25" customHeight="1" x14ac:dyDescent="0.25">
      <c r="A10" s="199" t="s">
        <v>193</v>
      </c>
      <c r="B10" s="305">
        <v>72238</v>
      </c>
      <c r="C10" s="18">
        <v>58719</v>
      </c>
      <c r="D10" s="18">
        <v>12352</v>
      </c>
      <c r="E10" s="18">
        <v>5916</v>
      </c>
      <c r="F10" s="18">
        <v>467</v>
      </c>
      <c r="G10" s="18">
        <v>6221</v>
      </c>
      <c r="H10" s="18">
        <v>158</v>
      </c>
      <c r="I10" s="18">
        <v>46834</v>
      </c>
      <c r="M10" s="280"/>
      <c r="U10" s="280"/>
      <c r="V10" s="280"/>
      <c r="W10" s="280"/>
      <c r="X10" s="280"/>
      <c r="Y10" s="280"/>
      <c r="Z10" s="280"/>
      <c r="AA10" s="280"/>
      <c r="AB10" s="280"/>
    </row>
    <row r="11" spans="1:28" ht="14.25" customHeight="1" x14ac:dyDescent="0.25">
      <c r="A11" s="199" t="s">
        <v>200</v>
      </c>
      <c r="B11" s="305">
        <v>72613</v>
      </c>
      <c r="C11" s="18">
        <v>59476</v>
      </c>
      <c r="D11" s="18">
        <v>11629</v>
      </c>
      <c r="E11" s="18">
        <v>5974</v>
      </c>
      <c r="F11" s="18">
        <v>438</v>
      </c>
      <c r="G11" s="18">
        <v>5665</v>
      </c>
      <c r="H11" s="18">
        <v>125</v>
      </c>
      <c r="I11" s="18">
        <v>47951</v>
      </c>
      <c r="M11" s="280"/>
      <c r="U11" s="280"/>
      <c r="V11" s="280"/>
      <c r="W11" s="280"/>
      <c r="X11" s="280"/>
      <c r="Y11" s="280"/>
      <c r="Z11" s="280"/>
      <c r="AA11" s="280"/>
      <c r="AB11" s="280"/>
    </row>
    <row r="12" spans="1:28" ht="14.25" customHeight="1" x14ac:dyDescent="0.25">
      <c r="A12" s="199" t="s">
        <v>212</v>
      </c>
      <c r="B12" s="305">
        <v>72059</v>
      </c>
      <c r="C12" s="18">
        <v>58014</v>
      </c>
      <c r="D12" s="18">
        <v>10686</v>
      </c>
      <c r="E12" s="18">
        <v>5738</v>
      </c>
      <c r="F12" s="18">
        <v>431</v>
      </c>
      <c r="G12" s="18">
        <v>5851</v>
      </c>
      <c r="H12" s="18">
        <v>153</v>
      </c>
      <c r="I12" s="18">
        <v>49559</v>
      </c>
      <c r="M12" s="280"/>
      <c r="U12" s="280"/>
      <c r="V12" s="280"/>
      <c r="W12" s="280"/>
      <c r="X12" s="280"/>
      <c r="Y12" s="280"/>
      <c r="Z12" s="280"/>
      <c r="AA12" s="280"/>
      <c r="AB12" s="280"/>
    </row>
    <row r="13" spans="1:28" ht="14.25" customHeight="1" x14ac:dyDescent="0.25">
      <c r="A13" s="199" t="s">
        <v>213</v>
      </c>
      <c r="B13" s="305">
        <v>72607</v>
      </c>
      <c r="C13" s="18">
        <v>59699</v>
      </c>
      <c r="D13" s="18">
        <v>10844</v>
      </c>
      <c r="E13" s="18">
        <v>5749</v>
      </c>
      <c r="F13" s="18">
        <v>360</v>
      </c>
      <c r="G13" s="18">
        <v>4287</v>
      </c>
      <c r="H13" s="18">
        <v>158</v>
      </c>
      <c r="I13" s="18">
        <v>50024</v>
      </c>
      <c r="M13" s="280"/>
      <c r="U13" s="280"/>
      <c r="V13" s="280"/>
      <c r="W13" s="280"/>
      <c r="X13" s="280"/>
      <c r="Y13" s="280"/>
      <c r="Z13" s="280"/>
      <c r="AA13" s="280"/>
      <c r="AB13" s="280"/>
    </row>
    <row r="14" spans="1:28" ht="14.25" customHeight="1" thickBot="1" x14ac:dyDescent="0.3">
      <c r="A14" s="199" t="s">
        <v>261</v>
      </c>
      <c r="B14" s="282">
        <v>72742</v>
      </c>
      <c r="C14" s="198">
        <v>61974</v>
      </c>
      <c r="D14" s="198">
        <v>10600</v>
      </c>
      <c r="E14" s="198" t="s">
        <v>207</v>
      </c>
      <c r="F14" s="198">
        <v>393</v>
      </c>
      <c r="G14" s="198">
        <v>4525</v>
      </c>
      <c r="H14" s="198">
        <v>116</v>
      </c>
      <c r="I14" s="198">
        <v>50413</v>
      </c>
      <c r="M14" s="280"/>
      <c r="U14" s="280"/>
      <c r="V14" s="280"/>
      <c r="W14" s="280"/>
      <c r="X14" s="280"/>
      <c r="Y14" s="280"/>
      <c r="Z14" s="280"/>
      <c r="AA14" s="280"/>
      <c r="AB14" s="280"/>
    </row>
    <row r="15" spans="1:28" s="13" customFormat="1" ht="14.25" customHeight="1" x14ac:dyDescent="0.25">
      <c r="A15" s="200" t="s">
        <v>230</v>
      </c>
      <c r="B15" s="49">
        <f>SUM(B25:B27)</f>
        <v>19686</v>
      </c>
      <c r="C15" s="49">
        <f t="shared" ref="C15:I15" si="0">SUM(C25:C27)</f>
        <v>15821</v>
      </c>
      <c r="D15" s="49">
        <f t="shared" si="0"/>
        <v>2705</v>
      </c>
      <c r="E15" s="49">
        <f t="shared" si="0"/>
        <v>1397</v>
      </c>
      <c r="F15" s="49">
        <f t="shared" si="0"/>
        <v>90</v>
      </c>
      <c r="G15" s="49">
        <f t="shared" si="0"/>
        <v>1325</v>
      </c>
      <c r="H15" s="49">
        <f t="shared" si="0"/>
        <v>30</v>
      </c>
      <c r="I15" s="49">
        <f t="shared" si="0"/>
        <v>12749</v>
      </c>
      <c r="T15" s="279"/>
    </row>
    <row r="16" spans="1:28" s="13" customFormat="1" ht="14.25" customHeight="1" x14ac:dyDescent="0.25">
      <c r="A16" s="202" t="s">
        <v>215</v>
      </c>
      <c r="B16" s="40">
        <v>4615</v>
      </c>
      <c r="C16" s="40">
        <v>4354</v>
      </c>
      <c r="D16" s="40">
        <v>840</v>
      </c>
      <c r="E16" s="40">
        <v>447</v>
      </c>
      <c r="F16" s="40">
        <v>30</v>
      </c>
      <c r="G16" s="40">
        <v>232</v>
      </c>
      <c r="H16" s="40">
        <v>8</v>
      </c>
      <c r="I16" s="40">
        <v>4287</v>
      </c>
      <c r="K16" s="280"/>
      <c r="L16" s="279"/>
      <c r="M16" s="279"/>
      <c r="N16" s="279"/>
      <c r="O16" s="279"/>
      <c r="P16" s="279"/>
      <c r="Q16" s="279"/>
      <c r="R16" s="279"/>
      <c r="S16" s="279"/>
      <c r="T16" s="280"/>
      <c r="U16" s="280"/>
      <c r="V16" s="280"/>
      <c r="W16" s="280"/>
      <c r="X16" s="280"/>
      <c r="Y16" s="280"/>
      <c r="Z16" s="280"/>
      <c r="AA16" s="280"/>
      <c r="AB16" s="280"/>
    </row>
    <row r="17" spans="1:28" s="13" customFormat="1" ht="14.25" customHeight="1" x14ac:dyDescent="0.25">
      <c r="A17" s="202" t="s">
        <v>216</v>
      </c>
      <c r="B17" s="40">
        <v>5068</v>
      </c>
      <c r="C17" s="40">
        <v>4804</v>
      </c>
      <c r="D17" s="40">
        <v>882</v>
      </c>
      <c r="E17" s="40">
        <v>473</v>
      </c>
      <c r="F17" s="40">
        <v>36</v>
      </c>
      <c r="G17" s="40">
        <v>281</v>
      </c>
      <c r="H17" s="40">
        <v>13</v>
      </c>
      <c r="I17" s="40">
        <v>4209</v>
      </c>
      <c r="K17" s="280"/>
      <c r="L17" s="279"/>
      <c r="M17" s="279"/>
      <c r="N17" s="279"/>
      <c r="O17" s="279"/>
      <c r="P17" s="279"/>
      <c r="Q17" s="279"/>
      <c r="R17" s="279"/>
      <c r="S17" s="280"/>
      <c r="T17" s="280"/>
      <c r="U17" s="280"/>
      <c r="V17" s="280"/>
      <c r="W17" s="280"/>
      <c r="X17" s="280"/>
      <c r="Y17" s="280"/>
      <c r="Z17" s="280"/>
      <c r="AA17" s="280"/>
      <c r="AB17" s="280"/>
    </row>
    <row r="18" spans="1:28" s="13" customFormat="1" ht="14.25" customHeight="1" x14ac:dyDescent="0.25">
      <c r="A18" s="202" t="s">
        <v>217</v>
      </c>
      <c r="B18" s="40">
        <v>7615</v>
      </c>
      <c r="C18" s="40">
        <v>4402</v>
      </c>
      <c r="D18" s="40">
        <v>988</v>
      </c>
      <c r="E18" s="40">
        <v>518</v>
      </c>
      <c r="F18" s="40">
        <v>39</v>
      </c>
      <c r="G18" s="40">
        <v>218</v>
      </c>
      <c r="H18" s="40">
        <v>21</v>
      </c>
      <c r="I18" s="40">
        <v>4352</v>
      </c>
      <c r="K18" s="279"/>
      <c r="L18" s="279"/>
      <c r="M18" s="279"/>
      <c r="N18" s="279"/>
      <c r="O18" s="279"/>
      <c r="P18" s="279"/>
      <c r="Q18" s="279"/>
      <c r="R18" s="279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</row>
    <row r="19" spans="1:28" s="13" customFormat="1" ht="14.25" customHeight="1" x14ac:dyDescent="0.25">
      <c r="A19" s="202" t="s">
        <v>134</v>
      </c>
      <c r="B19" s="40">
        <v>4977</v>
      </c>
      <c r="C19" s="40">
        <v>5289</v>
      </c>
      <c r="D19" s="40">
        <v>862</v>
      </c>
      <c r="E19" s="40">
        <v>448</v>
      </c>
      <c r="F19" s="40">
        <v>15</v>
      </c>
      <c r="G19" s="40">
        <v>206</v>
      </c>
      <c r="H19" s="40">
        <v>15</v>
      </c>
      <c r="I19" s="40">
        <v>4091</v>
      </c>
      <c r="J19" s="331"/>
      <c r="K19" s="279"/>
      <c r="L19" s="279"/>
      <c r="M19" s="279"/>
      <c r="N19" s="279"/>
      <c r="O19" s="279"/>
      <c r="P19" s="279"/>
      <c r="Q19" s="279"/>
      <c r="R19" s="279"/>
      <c r="S19" s="280"/>
      <c r="T19" s="280"/>
      <c r="U19" s="280"/>
      <c r="V19" s="280"/>
      <c r="W19" s="280"/>
      <c r="X19" s="280"/>
      <c r="Y19" s="280"/>
      <c r="Z19" s="280"/>
      <c r="AA19" s="280"/>
      <c r="AB19" s="280"/>
    </row>
    <row r="20" spans="1:28" s="13" customFormat="1" ht="14.25" customHeight="1" x14ac:dyDescent="0.25">
      <c r="A20" s="202" t="s">
        <v>135</v>
      </c>
      <c r="B20" s="40">
        <v>6258</v>
      </c>
      <c r="C20" s="40">
        <v>4831</v>
      </c>
      <c r="D20" s="40">
        <v>933</v>
      </c>
      <c r="E20" s="40">
        <v>501</v>
      </c>
      <c r="F20" s="40">
        <v>27</v>
      </c>
      <c r="G20" s="40">
        <v>381</v>
      </c>
      <c r="H20" s="40">
        <v>13</v>
      </c>
      <c r="I20" s="40">
        <v>3663</v>
      </c>
      <c r="K20" s="279"/>
      <c r="L20" s="279"/>
      <c r="M20" s="279"/>
      <c r="N20" s="279"/>
      <c r="O20" s="279"/>
      <c r="P20" s="279"/>
      <c r="Q20" s="279"/>
      <c r="R20" s="279"/>
      <c r="S20" s="280"/>
      <c r="T20" s="280"/>
      <c r="U20" s="280"/>
      <c r="V20" s="280"/>
      <c r="W20" s="280"/>
      <c r="X20" s="280"/>
      <c r="Y20" s="280"/>
      <c r="Z20" s="280"/>
      <c r="AA20" s="280"/>
      <c r="AB20" s="280"/>
    </row>
    <row r="21" spans="1:28" s="13" customFormat="1" ht="14.25" customHeight="1" x14ac:dyDescent="0.25">
      <c r="A21" s="202" t="s">
        <v>136</v>
      </c>
      <c r="B21" s="40">
        <v>6078</v>
      </c>
      <c r="C21" s="40">
        <v>5430</v>
      </c>
      <c r="D21" s="40">
        <v>867</v>
      </c>
      <c r="E21" s="40">
        <v>476</v>
      </c>
      <c r="F21" s="40">
        <v>38</v>
      </c>
      <c r="G21" s="40">
        <v>272</v>
      </c>
      <c r="H21" s="40">
        <v>15</v>
      </c>
      <c r="I21" s="40">
        <v>4521</v>
      </c>
      <c r="K21" s="279"/>
      <c r="L21" s="279"/>
      <c r="M21" s="279"/>
      <c r="N21" s="279"/>
      <c r="O21" s="279"/>
      <c r="P21" s="279"/>
      <c r="Q21" s="279"/>
      <c r="R21" s="279"/>
      <c r="S21" s="280"/>
      <c r="T21" s="280"/>
      <c r="U21" s="280"/>
      <c r="V21" s="280"/>
      <c r="W21" s="280"/>
      <c r="X21" s="280"/>
      <c r="Y21" s="280"/>
      <c r="Z21" s="280"/>
      <c r="AA21" s="280"/>
      <c r="AB21" s="280"/>
    </row>
    <row r="22" spans="1:28" s="13" customFormat="1" ht="14.25" customHeight="1" x14ac:dyDescent="0.25">
      <c r="A22" s="202" t="s">
        <v>137</v>
      </c>
      <c r="B22" s="40">
        <v>5810</v>
      </c>
      <c r="C22" s="40">
        <v>5053</v>
      </c>
      <c r="D22" s="40">
        <v>899</v>
      </c>
      <c r="E22" s="40">
        <v>466</v>
      </c>
      <c r="F22" s="40">
        <v>35</v>
      </c>
      <c r="G22" s="40">
        <v>341</v>
      </c>
      <c r="H22" s="40">
        <v>16</v>
      </c>
      <c r="I22" s="40">
        <v>4663</v>
      </c>
      <c r="K22" s="279"/>
      <c r="L22" s="279"/>
      <c r="M22" s="279"/>
      <c r="N22" s="279"/>
      <c r="O22" s="279"/>
      <c r="P22" s="279"/>
      <c r="Q22" s="279"/>
      <c r="R22" s="279"/>
      <c r="S22" s="280"/>
      <c r="T22" s="280"/>
      <c r="U22" s="280"/>
      <c r="V22" s="280"/>
      <c r="W22" s="280"/>
      <c r="X22" s="280"/>
      <c r="Y22" s="280"/>
      <c r="Z22" s="280"/>
      <c r="AA22" s="280"/>
      <c r="AB22" s="280"/>
    </row>
    <row r="23" spans="1:28" s="13" customFormat="1" ht="14.25" customHeight="1" x14ac:dyDescent="0.25">
      <c r="A23" s="202" t="s">
        <v>138</v>
      </c>
      <c r="B23" s="40">
        <v>6320</v>
      </c>
      <c r="C23" s="40">
        <v>5026</v>
      </c>
      <c r="D23" s="40">
        <v>923</v>
      </c>
      <c r="E23" s="40">
        <v>499</v>
      </c>
      <c r="F23" s="40">
        <v>30</v>
      </c>
      <c r="G23" s="40">
        <v>356</v>
      </c>
      <c r="H23" s="40">
        <v>11</v>
      </c>
      <c r="I23" s="40">
        <v>3741</v>
      </c>
      <c r="K23" s="279"/>
      <c r="L23" s="279"/>
      <c r="M23" s="279"/>
      <c r="N23" s="279"/>
      <c r="O23" s="279"/>
      <c r="P23" s="279"/>
      <c r="Q23" s="279"/>
      <c r="R23" s="279"/>
      <c r="S23" s="280"/>
      <c r="T23" s="280"/>
      <c r="U23" s="280"/>
      <c r="V23" s="280"/>
      <c r="W23" s="280"/>
      <c r="X23" s="280"/>
      <c r="Y23" s="280"/>
      <c r="Z23" s="280"/>
      <c r="AA23" s="280"/>
      <c r="AB23" s="280"/>
    </row>
    <row r="24" spans="1:28" s="13" customFormat="1" ht="14.25" customHeight="1" x14ac:dyDescent="0.25">
      <c r="A24" s="202" t="s">
        <v>218</v>
      </c>
      <c r="B24" s="40">
        <v>6180</v>
      </c>
      <c r="C24" s="40">
        <v>4689</v>
      </c>
      <c r="D24" s="40">
        <v>945</v>
      </c>
      <c r="E24" s="40">
        <v>524</v>
      </c>
      <c r="F24" s="40">
        <v>20</v>
      </c>
      <c r="G24" s="40">
        <v>675</v>
      </c>
      <c r="H24" s="40">
        <v>16</v>
      </c>
      <c r="I24" s="40">
        <v>3748</v>
      </c>
      <c r="K24" s="279"/>
      <c r="L24" s="279"/>
      <c r="M24" s="279"/>
      <c r="N24" s="279"/>
      <c r="O24" s="279"/>
      <c r="P24" s="279"/>
      <c r="Q24" s="279"/>
      <c r="R24" s="279"/>
      <c r="S24" s="280"/>
      <c r="T24" s="280"/>
      <c r="U24" s="280"/>
      <c r="V24" s="280"/>
      <c r="W24" s="280"/>
      <c r="X24" s="280"/>
      <c r="Y24" s="280"/>
      <c r="Z24" s="280"/>
      <c r="AA24" s="280"/>
      <c r="AB24" s="280"/>
    </row>
    <row r="25" spans="1:28" s="13" customFormat="1" ht="14.25" customHeight="1" x14ac:dyDescent="0.25">
      <c r="A25" s="202" t="s">
        <v>219</v>
      </c>
      <c r="B25" s="40">
        <v>5957</v>
      </c>
      <c r="C25" s="40">
        <v>5017</v>
      </c>
      <c r="D25" s="40">
        <v>920</v>
      </c>
      <c r="E25" s="40">
        <v>481</v>
      </c>
      <c r="F25" s="40">
        <v>25</v>
      </c>
      <c r="G25" s="40">
        <v>274</v>
      </c>
      <c r="H25" s="40">
        <v>14</v>
      </c>
      <c r="I25" s="40">
        <v>4544</v>
      </c>
      <c r="K25" s="279"/>
      <c r="L25" s="279"/>
      <c r="M25" s="279"/>
      <c r="N25" s="279"/>
      <c r="O25" s="279"/>
      <c r="P25" s="279"/>
      <c r="Q25" s="279"/>
      <c r="R25" s="279"/>
      <c r="S25" s="280"/>
      <c r="T25" s="280"/>
      <c r="U25" s="280"/>
      <c r="V25" s="280"/>
      <c r="W25" s="280"/>
      <c r="X25" s="280"/>
      <c r="Y25" s="280"/>
      <c r="Z25" s="280"/>
      <c r="AA25" s="280"/>
      <c r="AB25" s="280"/>
    </row>
    <row r="26" spans="1:28" s="13" customFormat="1" ht="14.25" customHeight="1" x14ac:dyDescent="0.25">
      <c r="A26" s="202" t="s">
        <v>220</v>
      </c>
      <c r="B26" s="40">
        <v>6702</v>
      </c>
      <c r="C26" s="40">
        <v>5394</v>
      </c>
      <c r="D26" s="40">
        <v>1032</v>
      </c>
      <c r="E26" s="40">
        <v>561</v>
      </c>
      <c r="F26" s="40">
        <v>34</v>
      </c>
      <c r="G26" s="40">
        <v>564</v>
      </c>
      <c r="H26" s="40">
        <v>6</v>
      </c>
      <c r="I26" s="40">
        <v>3815</v>
      </c>
      <c r="K26" s="279"/>
      <c r="L26" s="279"/>
      <c r="M26" s="279"/>
      <c r="N26" s="279"/>
      <c r="O26" s="279"/>
      <c r="P26" s="279"/>
      <c r="Q26" s="279"/>
      <c r="R26" s="279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</row>
    <row r="27" spans="1:28" s="13" customFormat="1" ht="14.25" customHeight="1" x14ac:dyDescent="0.25">
      <c r="A27" s="202" t="s">
        <v>221</v>
      </c>
      <c r="B27" s="40">
        <v>7027</v>
      </c>
      <c r="C27" s="40">
        <v>5410</v>
      </c>
      <c r="D27" s="40">
        <v>753</v>
      </c>
      <c r="E27" s="40">
        <v>355</v>
      </c>
      <c r="F27" s="40">
        <v>31</v>
      </c>
      <c r="G27" s="40">
        <v>487</v>
      </c>
      <c r="H27" s="40">
        <v>10</v>
      </c>
      <c r="I27" s="40">
        <v>4390</v>
      </c>
      <c r="K27" s="279"/>
      <c r="L27" s="279"/>
      <c r="M27" s="279"/>
      <c r="N27" s="279"/>
      <c r="O27" s="279"/>
      <c r="P27" s="279"/>
      <c r="Q27" s="279"/>
      <c r="R27" s="279"/>
      <c r="S27" s="280"/>
      <c r="T27" s="280"/>
      <c r="U27" s="280"/>
      <c r="V27" s="280"/>
      <c r="W27" s="280"/>
      <c r="X27" s="280"/>
      <c r="Y27" s="280"/>
      <c r="Z27" s="280"/>
      <c r="AA27" s="280"/>
      <c r="AB27" s="280"/>
    </row>
    <row r="28" spans="1:28" s="13" customFormat="1" ht="14.25" customHeight="1" thickBot="1" x14ac:dyDescent="0.3">
      <c r="A28" s="515" t="s">
        <v>231</v>
      </c>
      <c r="B28" s="516">
        <f>SUM(B16:B27)</f>
        <v>72607</v>
      </c>
      <c r="C28" s="516">
        <f t="shared" ref="C28:I28" si="1">SUM(C16:C27)</f>
        <v>59699</v>
      </c>
      <c r="D28" s="516">
        <f t="shared" si="1"/>
        <v>10844</v>
      </c>
      <c r="E28" s="516">
        <f t="shared" si="1"/>
        <v>5749</v>
      </c>
      <c r="F28" s="516">
        <f t="shared" si="1"/>
        <v>360</v>
      </c>
      <c r="G28" s="516">
        <f t="shared" si="1"/>
        <v>4287</v>
      </c>
      <c r="H28" s="516">
        <f t="shared" si="1"/>
        <v>158</v>
      </c>
      <c r="I28" s="516">
        <f t="shared" si="1"/>
        <v>50024</v>
      </c>
      <c r="K28" s="279"/>
      <c r="L28" s="280"/>
      <c r="M28" s="280"/>
      <c r="N28" s="280"/>
      <c r="O28" s="280"/>
      <c r="P28" s="280"/>
      <c r="Q28" s="280"/>
      <c r="R28" s="280"/>
      <c r="S28" s="280"/>
      <c r="T28" s="279"/>
      <c r="U28" s="280"/>
      <c r="V28" s="280"/>
      <c r="W28" s="280"/>
      <c r="X28" s="280"/>
      <c r="Y28" s="280"/>
      <c r="Z28" s="280"/>
      <c r="AA28" s="280"/>
      <c r="AB28" s="280"/>
    </row>
    <row r="29" spans="1:28" s="13" customFormat="1" ht="14.25" customHeight="1" x14ac:dyDescent="0.25">
      <c r="A29" s="200" t="s">
        <v>232</v>
      </c>
      <c r="B29" s="49">
        <f>SUM(B39:B41)</f>
        <v>19977</v>
      </c>
      <c r="C29" s="49">
        <f t="shared" ref="C29:I29" si="2">SUM(C39:C41)</f>
        <v>16856</v>
      </c>
      <c r="D29" s="49">
        <f t="shared" si="2"/>
        <v>2506</v>
      </c>
      <c r="E29" s="49">
        <f t="shared" si="2"/>
        <v>0</v>
      </c>
      <c r="F29" s="49">
        <f t="shared" si="2"/>
        <v>90</v>
      </c>
      <c r="G29" s="49">
        <f t="shared" si="2"/>
        <v>896</v>
      </c>
      <c r="H29" s="49">
        <f t="shared" si="2"/>
        <v>28</v>
      </c>
      <c r="I29" s="49">
        <f t="shared" si="2"/>
        <v>12545</v>
      </c>
      <c r="K29" s="279"/>
      <c r="L29" s="307"/>
      <c r="M29" s="307"/>
      <c r="N29" s="307"/>
      <c r="O29" s="307"/>
      <c r="P29" s="307"/>
      <c r="Q29" s="307"/>
      <c r="R29" s="307"/>
      <c r="S29" s="307"/>
      <c r="T29" s="279"/>
    </row>
    <row r="30" spans="1:28" s="13" customFormat="1" ht="14.25" customHeight="1" x14ac:dyDescent="0.25">
      <c r="A30" s="202" t="s">
        <v>222</v>
      </c>
      <c r="B30" s="40">
        <f>'1-2'!B31</f>
        <v>5506</v>
      </c>
      <c r="C30" s="40">
        <f>'1-3'!B31</f>
        <v>4629</v>
      </c>
      <c r="D30" s="40">
        <v>914</v>
      </c>
      <c r="E30" s="40">
        <v>464</v>
      </c>
      <c r="F30" s="40">
        <v>18</v>
      </c>
      <c r="G30" s="40">
        <v>714</v>
      </c>
      <c r="H30" s="40">
        <v>7</v>
      </c>
      <c r="I30" s="40">
        <v>4450</v>
      </c>
      <c r="K30" s="280"/>
      <c r="L30" s="280"/>
      <c r="M30" s="280"/>
      <c r="N30" s="280"/>
      <c r="O30" s="280"/>
      <c r="P30" s="280"/>
      <c r="Q30" s="280"/>
      <c r="R30" s="280"/>
      <c r="S30" s="280"/>
      <c r="T30" s="280"/>
      <c r="U30" s="280"/>
      <c r="V30" s="280"/>
      <c r="W30" s="280"/>
      <c r="X30" s="280"/>
      <c r="Y30" s="280"/>
      <c r="Z30" s="280"/>
      <c r="AA30" s="280"/>
      <c r="AB30" s="280"/>
    </row>
    <row r="31" spans="1:28" s="13" customFormat="1" ht="14.25" customHeight="1" x14ac:dyDescent="0.25">
      <c r="A31" s="202" t="s">
        <v>143</v>
      </c>
      <c r="B31" s="40">
        <f>'1-2'!B32</f>
        <v>4774</v>
      </c>
      <c r="C31" s="40">
        <f>'1-3'!B32</f>
        <v>4554</v>
      </c>
      <c r="D31" s="40">
        <v>786</v>
      </c>
      <c r="E31" s="40">
        <v>380</v>
      </c>
      <c r="F31" s="40">
        <v>31</v>
      </c>
      <c r="G31" s="40">
        <v>510</v>
      </c>
      <c r="H31" s="40">
        <v>6</v>
      </c>
      <c r="I31" s="40">
        <v>3890</v>
      </c>
      <c r="K31" s="279"/>
      <c r="L31" s="280"/>
      <c r="M31" s="280"/>
      <c r="N31" s="280"/>
      <c r="O31" s="280"/>
      <c r="P31" s="280"/>
      <c r="Q31" s="280"/>
      <c r="R31" s="280"/>
      <c r="S31" s="280"/>
      <c r="T31" s="279"/>
      <c r="U31" s="280"/>
      <c r="V31" s="280"/>
      <c r="W31" s="280"/>
      <c r="X31" s="280"/>
      <c r="Y31" s="280"/>
      <c r="Z31" s="280"/>
      <c r="AA31" s="280"/>
      <c r="AB31" s="280"/>
    </row>
    <row r="32" spans="1:28" s="13" customFormat="1" ht="14.25" customHeight="1" x14ac:dyDescent="0.25">
      <c r="A32" s="202" t="s">
        <v>144</v>
      </c>
      <c r="B32" s="40">
        <f>'1-2'!B33</f>
        <v>6535</v>
      </c>
      <c r="C32" s="40">
        <f>'1-3'!B33</f>
        <v>5074</v>
      </c>
      <c r="D32" s="40">
        <v>879</v>
      </c>
      <c r="E32" s="40">
        <v>459</v>
      </c>
      <c r="F32" s="40">
        <v>37</v>
      </c>
      <c r="G32" s="40">
        <v>398</v>
      </c>
      <c r="H32" s="40">
        <v>7</v>
      </c>
      <c r="I32" s="40">
        <v>4243</v>
      </c>
      <c r="K32" s="279"/>
      <c r="L32" s="280"/>
      <c r="M32" s="280"/>
      <c r="N32" s="280"/>
      <c r="O32" s="280"/>
      <c r="P32" s="280"/>
      <c r="Q32" s="280"/>
      <c r="R32" s="280"/>
      <c r="S32" s="280"/>
      <c r="T32" s="279"/>
      <c r="U32" s="280"/>
      <c r="V32" s="280"/>
      <c r="W32" s="280"/>
      <c r="X32" s="280"/>
      <c r="Y32" s="280"/>
      <c r="Z32" s="280"/>
      <c r="AA32" s="280"/>
      <c r="AB32" s="280"/>
    </row>
    <row r="33" spans="1:28" s="13" customFormat="1" ht="14.25" customHeight="1" x14ac:dyDescent="0.25">
      <c r="A33" s="202" t="s">
        <v>134</v>
      </c>
      <c r="B33" s="40">
        <f>'1-2'!B34</f>
        <v>5630</v>
      </c>
      <c r="C33" s="40">
        <f>'1-3'!B34</f>
        <v>5055</v>
      </c>
      <c r="D33" s="40">
        <v>867</v>
      </c>
      <c r="E33" s="40">
        <v>453</v>
      </c>
      <c r="F33" s="40">
        <v>20</v>
      </c>
      <c r="G33" s="40">
        <v>355</v>
      </c>
      <c r="H33" s="40">
        <v>10</v>
      </c>
      <c r="I33" s="40">
        <v>4222</v>
      </c>
      <c r="K33" s="279"/>
      <c r="L33" s="280"/>
      <c r="M33" s="280"/>
      <c r="N33" s="280"/>
      <c r="O33" s="280"/>
      <c r="P33" s="280"/>
      <c r="Q33" s="280"/>
      <c r="R33" s="280"/>
      <c r="S33" s="280"/>
      <c r="T33" s="279"/>
      <c r="U33" s="280"/>
      <c r="V33" s="280"/>
      <c r="W33" s="280"/>
      <c r="X33" s="280"/>
      <c r="Y33" s="280"/>
      <c r="Z33" s="280"/>
      <c r="AA33" s="280"/>
      <c r="AB33" s="280"/>
    </row>
    <row r="34" spans="1:28" s="13" customFormat="1" ht="14.25" customHeight="1" x14ac:dyDescent="0.25">
      <c r="A34" s="202" t="s">
        <v>135</v>
      </c>
      <c r="B34" s="40">
        <f>'1-2'!B35</f>
        <v>6152</v>
      </c>
      <c r="C34" s="40">
        <f>'1-3'!B35</f>
        <v>5250</v>
      </c>
      <c r="D34" s="40">
        <v>922</v>
      </c>
      <c r="E34" s="40">
        <v>483</v>
      </c>
      <c r="F34" s="40">
        <v>27</v>
      </c>
      <c r="G34" s="40">
        <v>418</v>
      </c>
      <c r="H34" s="40">
        <v>19</v>
      </c>
      <c r="I34" s="40">
        <v>4153</v>
      </c>
      <c r="K34" s="279"/>
      <c r="L34" s="280"/>
      <c r="M34" s="280"/>
      <c r="N34" s="280"/>
      <c r="O34" s="280"/>
      <c r="P34" s="280"/>
      <c r="Q34" s="280"/>
      <c r="R34" s="280"/>
      <c r="S34" s="280"/>
      <c r="T34" s="279"/>
      <c r="U34" s="280"/>
      <c r="V34" s="280"/>
      <c r="W34" s="280"/>
      <c r="X34" s="280"/>
      <c r="Y34" s="280"/>
      <c r="Z34" s="280"/>
      <c r="AA34" s="280"/>
      <c r="AB34" s="280"/>
    </row>
    <row r="35" spans="1:28" s="13" customFormat="1" ht="14.25" customHeight="1" x14ac:dyDescent="0.25">
      <c r="A35" s="202" t="s">
        <v>136</v>
      </c>
      <c r="B35" s="40">
        <f>'1-2'!B36</f>
        <v>5901</v>
      </c>
      <c r="C35" s="40">
        <f>'1-3'!B36</f>
        <v>4667</v>
      </c>
      <c r="D35" s="40">
        <v>886</v>
      </c>
      <c r="E35" s="40">
        <v>500</v>
      </c>
      <c r="F35" s="40">
        <v>39</v>
      </c>
      <c r="G35" s="40">
        <v>227</v>
      </c>
      <c r="H35" s="40">
        <v>6</v>
      </c>
      <c r="I35" s="40">
        <v>4810</v>
      </c>
      <c r="K35" s="279"/>
      <c r="L35" s="280"/>
      <c r="M35" s="280"/>
      <c r="N35" s="280"/>
      <c r="O35" s="280"/>
      <c r="P35" s="280"/>
      <c r="Q35" s="280"/>
      <c r="R35" s="280"/>
      <c r="S35" s="280"/>
      <c r="T35" s="279"/>
      <c r="U35" s="280"/>
      <c r="V35" s="280"/>
      <c r="W35" s="280"/>
      <c r="X35" s="280"/>
      <c r="Y35" s="280"/>
      <c r="Z35" s="280"/>
      <c r="AA35" s="280"/>
      <c r="AB35" s="280"/>
    </row>
    <row r="36" spans="1:28" s="13" customFormat="1" ht="14.25" customHeight="1" x14ac:dyDescent="0.25">
      <c r="A36" s="202" t="s">
        <v>137</v>
      </c>
      <c r="B36" s="40">
        <f>'1-2'!B37</f>
        <v>5916</v>
      </c>
      <c r="C36" s="40">
        <f>'1-3'!B37</f>
        <v>5298</v>
      </c>
      <c r="D36" s="40">
        <v>951</v>
      </c>
      <c r="E36" s="40">
        <v>518</v>
      </c>
      <c r="F36" s="40">
        <v>75</v>
      </c>
      <c r="G36" s="40">
        <v>382</v>
      </c>
      <c r="H36" s="40">
        <v>11</v>
      </c>
      <c r="I36" s="40">
        <v>4225</v>
      </c>
      <c r="K36" s="279"/>
      <c r="L36" s="280"/>
      <c r="M36" s="280"/>
      <c r="N36" s="280"/>
      <c r="O36" s="280"/>
      <c r="P36" s="280"/>
      <c r="Q36" s="280"/>
      <c r="R36" s="280"/>
      <c r="S36" s="280"/>
      <c r="T36" s="279"/>
      <c r="U36" s="280"/>
      <c r="V36" s="280"/>
      <c r="W36" s="280"/>
      <c r="X36" s="280"/>
      <c r="Y36" s="280"/>
      <c r="Z36" s="280"/>
      <c r="AA36" s="280"/>
      <c r="AB36" s="280"/>
    </row>
    <row r="37" spans="1:28" s="13" customFormat="1" ht="14.25" customHeight="1" x14ac:dyDescent="0.25">
      <c r="A37" s="202" t="s">
        <v>138</v>
      </c>
      <c r="B37" s="40">
        <f>'1-2'!B38</f>
        <v>6149</v>
      </c>
      <c r="C37" s="40">
        <f>'1-3'!B38</f>
        <v>5577</v>
      </c>
      <c r="D37" s="40">
        <v>913</v>
      </c>
      <c r="E37" s="40">
        <v>507</v>
      </c>
      <c r="F37" s="40">
        <v>28</v>
      </c>
      <c r="G37" s="40">
        <v>343</v>
      </c>
      <c r="H37" s="40">
        <v>11</v>
      </c>
      <c r="I37" s="40">
        <v>4075</v>
      </c>
      <c r="K37" s="279"/>
      <c r="L37" s="280"/>
      <c r="M37" s="280"/>
      <c r="N37" s="280"/>
      <c r="O37" s="280"/>
      <c r="P37" s="280"/>
      <c r="Q37" s="280"/>
      <c r="R37" s="280"/>
      <c r="S37" s="280"/>
      <c r="T37" s="279"/>
      <c r="U37" s="280"/>
      <c r="V37" s="280"/>
      <c r="W37" s="280"/>
      <c r="X37" s="280"/>
      <c r="Y37" s="280"/>
      <c r="Z37" s="280"/>
      <c r="AA37" s="280"/>
      <c r="AB37" s="280"/>
    </row>
    <row r="38" spans="1:28" s="13" customFormat="1" ht="14.25" customHeight="1" x14ac:dyDescent="0.25">
      <c r="A38" s="202" t="s">
        <v>139</v>
      </c>
      <c r="B38" s="40">
        <f>'1-2'!B39</f>
        <v>6202</v>
      </c>
      <c r="C38" s="40">
        <f>'1-3'!B39</f>
        <v>5014</v>
      </c>
      <c r="D38" s="40">
        <v>976</v>
      </c>
      <c r="E38" s="40">
        <v>519</v>
      </c>
      <c r="F38" s="40">
        <v>28</v>
      </c>
      <c r="G38" s="40">
        <v>282</v>
      </c>
      <c r="H38" s="40">
        <v>11</v>
      </c>
      <c r="I38" s="40">
        <v>3800</v>
      </c>
      <c r="K38" s="279"/>
      <c r="L38" s="280"/>
      <c r="M38" s="280"/>
      <c r="N38" s="280"/>
      <c r="O38" s="280"/>
      <c r="P38" s="280"/>
      <c r="Q38" s="280"/>
      <c r="R38" s="280"/>
      <c r="S38" s="280"/>
      <c r="T38" s="279"/>
      <c r="U38" s="280"/>
      <c r="V38" s="280"/>
      <c r="W38" s="280"/>
      <c r="X38" s="280"/>
      <c r="Y38" s="280"/>
      <c r="Z38" s="280"/>
      <c r="AA38" s="280"/>
      <c r="AB38" s="280"/>
    </row>
    <row r="39" spans="1:28" s="13" customFormat="1" ht="14.25" customHeight="1" x14ac:dyDescent="0.25">
      <c r="A39" s="202" t="s">
        <v>140</v>
      </c>
      <c r="B39" s="40">
        <f>'1-2'!B40</f>
        <v>6167</v>
      </c>
      <c r="C39" s="40">
        <f>'1-3'!B40</f>
        <v>5159</v>
      </c>
      <c r="D39" s="40">
        <v>898</v>
      </c>
      <c r="E39" s="40" t="s">
        <v>207</v>
      </c>
      <c r="F39" s="40">
        <v>47</v>
      </c>
      <c r="G39" s="40">
        <v>189</v>
      </c>
      <c r="H39" s="40">
        <v>13</v>
      </c>
      <c r="I39" s="40">
        <v>4209</v>
      </c>
      <c r="K39" s="279"/>
      <c r="L39" s="280"/>
      <c r="M39" s="280"/>
      <c r="N39" s="280"/>
      <c r="O39" s="280"/>
      <c r="P39" s="280"/>
      <c r="Q39" s="280"/>
      <c r="R39" s="280"/>
      <c r="S39" s="280"/>
      <c r="T39" s="279"/>
      <c r="U39" s="280"/>
      <c r="V39" s="280"/>
      <c r="W39" s="280"/>
      <c r="X39" s="280"/>
      <c r="Y39" s="280"/>
      <c r="Z39" s="280"/>
      <c r="AA39" s="280"/>
      <c r="AB39" s="280"/>
    </row>
    <row r="40" spans="1:28" s="13" customFormat="1" ht="14.25" customHeight="1" x14ac:dyDescent="0.25">
      <c r="A40" s="202" t="s">
        <v>141</v>
      </c>
      <c r="B40" s="40">
        <f>'1-2'!B41</f>
        <v>6562</v>
      </c>
      <c r="C40" s="40">
        <f>'1-3'!B41</f>
        <v>5485</v>
      </c>
      <c r="D40" s="40">
        <v>973</v>
      </c>
      <c r="E40" s="40" t="s">
        <v>207</v>
      </c>
      <c r="F40" s="40">
        <v>22</v>
      </c>
      <c r="G40" s="40">
        <v>325</v>
      </c>
      <c r="H40" s="40">
        <v>7</v>
      </c>
      <c r="I40" s="40">
        <v>4135</v>
      </c>
      <c r="K40" s="279"/>
      <c r="L40" s="280"/>
      <c r="M40" s="280"/>
      <c r="N40" s="280"/>
      <c r="O40" s="280"/>
      <c r="P40" s="280"/>
      <c r="Q40" s="280"/>
      <c r="R40" s="280"/>
      <c r="S40" s="280"/>
      <c r="T40" s="279"/>
      <c r="U40" s="280"/>
      <c r="V40" s="280"/>
      <c r="W40" s="280"/>
      <c r="X40" s="280"/>
      <c r="Y40" s="280"/>
      <c r="Z40" s="280"/>
      <c r="AA40" s="280"/>
      <c r="AB40" s="280"/>
    </row>
    <row r="41" spans="1:28" s="13" customFormat="1" ht="14.25" customHeight="1" x14ac:dyDescent="0.25">
      <c r="A41" s="202" t="s">
        <v>142</v>
      </c>
      <c r="B41" s="40">
        <f>'1-2'!B42</f>
        <v>7248</v>
      </c>
      <c r="C41" s="40">
        <f>'1-3'!B42</f>
        <v>6212</v>
      </c>
      <c r="D41" s="40">
        <v>635</v>
      </c>
      <c r="E41" s="40" t="s">
        <v>207</v>
      </c>
      <c r="F41" s="40">
        <v>21</v>
      </c>
      <c r="G41" s="40">
        <v>382</v>
      </c>
      <c r="H41" s="40">
        <v>8</v>
      </c>
      <c r="I41" s="40">
        <v>4201</v>
      </c>
      <c r="K41" s="279"/>
      <c r="L41" s="280"/>
      <c r="M41" s="280"/>
      <c r="N41" s="280"/>
      <c r="O41" s="280"/>
      <c r="P41" s="280"/>
      <c r="Q41" s="280"/>
      <c r="R41" s="280"/>
      <c r="S41" s="280"/>
      <c r="T41" s="279"/>
      <c r="U41" s="280"/>
      <c r="V41" s="280"/>
      <c r="W41" s="280"/>
      <c r="X41" s="280"/>
      <c r="Y41" s="280"/>
      <c r="Z41" s="280"/>
      <c r="AA41" s="280"/>
      <c r="AB41" s="280"/>
    </row>
    <row r="42" spans="1:28" s="13" customFormat="1" ht="14.25" customHeight="1" thickBot="1" x14ac:dyDescent="0.3">
      <c r="A42" s="515" t="s">
        <v>233</v>
      </c>
      <c r="B42" s="516">
        <f>SUM(B30:B41)</f>
        <v>72742</v>
      </c>
      <c r="C42" s="516">
        <f t="shared" ref="C42:I42" si="3">SUM(C30:C41)</f>
        <v>61974</v>
      </c>
      <c r="D42" s="516">
        <f t="shared" si="3"/>
        <v>10600</v>
      </c>
      <c r="E42" s="516" t="s">
        <v>198</v>
      </c>
      <c r="F42" s="516">
        <f t="shared" si="3"/>
        <v>393</v>
      </c>
      <c r="G42" s="516">
        <f t="shared" si="3"/>
        <v>4525</v>
      </c>
      <c r="H42" s="516">
        <f t="shared" si="3"/>
        <v>116</v>
      </c>
      <c r="I42" s="516">
        <f t="shared" si="3"/>
        <v>50413</v>
      </c>
      <c r="K42" s="279"/>
      <c r="L42" s="280"/>
      <c r="M42" s="280"/>
      <c r="N42" s="280"/>
      <c r="O42" s="280"/>
      <c r="P42" s="280"/>
      <c r="Q42" s="280"/>
      <c r="R42" s="280"/>
      <c r="S42" s="280"/>
      <c r="T42" s="279"/>
      <c r="U42" s="280"/>
      <c r="V42" s="280"/>
      <c r="W42" s="280"/>
      <c r="X42" s="280"/>
      <c r="Y42" s="280"/>
      <c r="Z42" s="280"/>
      <c r="AA42" s="280"/>
      <c r="AB42" s="280"/>
    </row>
    <row r="43" spans="1:28" ht="28.5" customHeight="1" x14ac:dyDescent="0.25">
      <c r="A43" s="203" t="s">
        <v>234</v>
      </c>
      <c r="B43" s="233">
        <f>(B29/B15-1)*100</f>
        <v>1.4782078634562712</v>
      </c>
      <c r="C43" s="233">
        <f>(C29/C15-1)*100</f>
        <v>6.5419379305985625</v>
      </c>
      <c r="D43" s="233">
        <f>(D29/D15-1)*100</f>
        <v>-7.3567467652495333</v>
      </c>
      <c r="E43" s="442" t="s">
        <v>228</v>
      </c>
      <c r="F43" s="541">
        <f>(F29/F15-1)*100</f>
        <v>0</v>
      </c>
      <c r="G43" s="233">
        <f>(G29/G15-1)*100</f>
        <v>-32.377358490566031</v>
      </c>
      <c r="H43" s="233">
        <f>(H29/H15-1)*100</f>
        <v>-6.6666666666666652</v>
      </c>
      <c r="I43" s="233">
        <f>(I29/I15-1)*100</f>
        <v>-1.6001255000392178</v>
      </c>
      <c r="L43" s="280"/>
      <c r="M43" s="280"/>
      <c r="N43" s="280"/>
      <c r="O43" s="280"/>
      <c r="P43" s="280"/>
      <c r="Q43" s="280"/>
      <c r="R43" s="280"/>
      <c r="S43" s="280"/>
    </row>
    <row r="44" spans="1:28" ht="28.5" customHeight="1" thickBot="1" x14ac:dyDescent="0.3">
      <c r="A44" s="204" t="s">
        <v>235</v>
      </c>
      <c r="B44" s="540">
        <f>(B42/B28-1)*100</f>
        <v>0.18593248584846123</v>
      </c>
      <c r="C44" s="234">
        <f>(C42/C28-1)*100</f>
        <v>3.8107841002361864</v>
      </c>
      <c r="D44" s="234">
        <f>(D42/D28-1)*100</f>
        <v>-2.2500922168941395</v>
      </c>
      <c r="E44" s="536" t="s">
        <v>227</v>
      </c>
      <c r="F44" s="234">
        <f>(F42/F28-1)*100</f>
        <v>9.1666666666666572</v>
      </c>
      <c r="G44" s="234">
        <f>(G42/G28-1)*100</f>
        <v>5.5516678329834424</v>
      </c>
      <c r="H44" s="234">
        <f>(H42/H28-1)*100</f>
        <v>-26.582278481012654</v>
      </c>
      <c r="I44" s="234">
        <f>(I42/I28-1)*100</f>
        <v>0.77762673916519365</v>
      </c>
    </row>
    <row r="45" spans="1:28" s="3" customFormat="1" ht="15" customHeight="1" x14ac:dyDescent="0.25">
      <c r="A45" s="568" t="s">
        <v>75</v>
      </c>
      <c r="B45" s="569"/>
      <c r="C45" s="569"/>
      <c r="D45" s="569"/>
      <c r="E45" s="569"/>
      <c r="F45" s="569"/>
      <c r="G45" s="569"/>
      <c r="H45" s="569"/>
      <c r="I45" s="569"/>
      <c r="K45" s="279"/>
      <c r="L45" s="279"/>
      <c r="M45" s="279"/>
      <c r="N45" s="279"/>
      <c r="O45" s="279"/>
      <c r="P45" s="279"/>
      <c r="Q45" s="279"/>
      <c r="R45" s="279"/>
      <c r="S45" s="279"/>
      <c r="T45" s="279"/>
    </row>
    <row r="46" spans="1:28" s="28" customFormat="1" ht="15" customHeight="1" x14ac:dyDescent="0.25">
      <c r="A46" s="206" t="s">
        <v>163</v>
      </c>
      <c r="B46" s="41"/>
      <c r="C46" s="18"/>
      <c r="D46" s="41"/>
      <c r="E46" s="41"/>
      <c r="F46" s="41"/>
      <c r="G46" s="41"/>
      <c r="H46" s="41"/>
      <c r="I46" s="41"/>
      <c r="J46" s="3"/>
      <c r="K46" s="279"/>
      <c r="L46" s="279"/>
      <c r="M46" s="279"/>
      <c r="N46" s="279"/>
      <c r="O46" s="279"/>
      <c r="P46" s="279"/>
      <c r="Q46" s="279"/>
      <c r="R46" s="279"/>
      <c r="S46" s="279"/>
      <c r="T46" s="279"/>
    </row>
    <row r="47" spans="1:28" s="3" customFormat="1" ht="15" customHeight="1" x14ac:dyDescent="0.25">
      <c r="A47" s="206" t="s">
        <v>164</v>
      </c>
      <c r="B47" s="41"/>
      <c r="C47" s="18"/>
      <c r="D47" s="41"/>
      <c r="E47" s="41"/>
      <c r="F47" s="41"/>
      <c r="G47" s="41"/>
      <c r="H47" s="41"/>
      <c r="I47" s="41"/>
      <c r="K47" s="279"/>
      <c r="L47" s="279"/>
      <c r="M47" s="279"/>
      <c r="N47" s="279"/>
      <c r="O47" s="279"/>
      <c r="P47" s="279"/>
      <c r="Q47" s="279"/>
      <c r="R47" s="279"/>
      <c r="S47" s="279"/>
      <c r="T47" s="279"/>
    </row>
    <row r="48" spans="1:28" s="3" customFormat="1" ht="15" customHeight="1" x14ac:dyDescent="0.25">
      <c r="A48" s="567" t="s">
        <v>224</v>
      </c>
      <c r="B48" s="567"/>
      <c r="C48" s="567"/>
      <c r="D48" s="567"/>
      <c r="E48" s="567"/>
      <c r="F48" s="567"/>
      <c r="G48" s="567"/>
      <c r="H48" s="567"/>
      <c r="I48" s="567"/>
      <c r="K48" s="279"/>
      <c r="L48" s="279"/>
      <c r="M48" s="279"/>
      <c r="N48" s="279"/>
      <c r="O48" s="279"/>
      <c r="P48" s="279"/>
      <c r="Q48" s="279"/>
      <c r="R48" s="279"/>
      <c r="S48" s="279"/>
      <c r="T48" s="279"/>
    </row>
    <row r="49" spans="1:20" s="3" customFormat="1" ht="15" customHeight="1" x14ac:dyDescent="0.25">
      <c r="A49" s="570" t="s">
        <v>223</v>
      </c>
      <c r="B49" s="571"/>
      <c r="C49" s="571"/>
      <c r="D49" s="571"/>
      <c r="E49" s="571"/>
      <c r="F49" s="571"/>
      <c r="G49" s="571"/>
      <c r="H49" s="571"/>
      <c r="I49" s="571"/>
      <c r="K49" s="279"/>
      <c r="L49" s="279"/>
      <c r="M49" s="279"/>
      <c r="N49" s="279"/>
      <c r="O49" s="279"/>
      <c r="P49" s="279"/>
      <c r="Q49" s="279"/>
      <c r="R49" s="279"/>
      <c r="S49" s="279"/>
      <c r="T49" s="279"/>
    </row>
    <row r="50" spans="1:20" s="3" customFormat="1" ht="15" customHeight="1" x14ac:dyDescent="0.25">
      <c r="A50" s="364" t="s">
        <v>197</v>
      </c>
      <c r="B50" s="362"/>
      <c r="C50" s="362"/>
      <c r="D50" s="362"/>
      <c r="E50" s="362"/>
      <c r="F50" s="362"/>
      <c r="G50" s="362"/>
      <c r="H50" s="362"/>
      <c r="I50" s="362"/>
      <c r="K50" s="279"/>
      <c r="L50" s="279"/>
      <c r="M50" s="279"/>
      <c r="N50" s="279"/>
      <c r="O50" s="279"/>
      <c r="P50" s="279"/>
      <c r="Q50" s="279"/>
      <c r="R50" s="279"/>
      <c r="S50" s="279"/>
      <c r="T50" s="279"/>
    </row>
    <row r="52" spans="1:20" ht="20.100000000000001" customHeight="1" x14ac:dyDescent="0.25">
      <c r="B52" s="300"/>
      <c r="C52" s="300"/>
      <c r="D52" s="300"/>
      <c r="E52" s="300"/>
      <c r="F52" s="300"/>
      <c r="G52" s="300"/>
      <c r="H52" s="300"/>
      <c r="I52" s="300"/>
      <c r="J52" s="300"/>
    </row>
    <row r="53" spans="1:20" ht="20.100000000000001" customHeight="1" x14ac:dyDescent="0.25">
      <c r="B53" s="300"/>
      <c r="C53" s="300"/>
      <c r="D53" s="300"/>
      <c r="E53" s="300"/>
      <c r="F53" s="300"/>
      <c r="G53" s="300"/>
      <c r="H53" s="300"/>
      <c r="I53" s="300"/>
      <c r="J53" s="300"/>
    </row>
    <row r="54" spans="1:20" ht="20.100000000000001" customHeight="1" x14ac:dyDescent="0.25">
      <c r="B54" s="300"/>
      <c r="C54" s="300"/>
      <c r="D54" s="300"/>
      <c r="E54" s="300"/>
      <c r="F54" s="300"/>
      <c r="G54" s="300"/>
      <c r="H54" s="300"/>
      <c r="I54" s="300"/>
      <c r="J54" s="300"/>
    </row>
    <row r="55" spans="1:20" ht="20.100000000000001" customHeight="1" x14ac:dyDescent="0.25">
      <c r="B55" s="300"/>
      <c r="C55" s="300"/>
      <c r="D55" s="300"/>
      <c r="E55" s="300"/>
      <c r="F55" s="300"/>
      <c r="G55" s="300"/>
      <c r="H55" s="300"/>
      <c r="I55" s="300"/>
      <c r="J55" s="300"/>
    </row>
    <row r="56" spans="1:20" ht="20.100000000000001" customHeight="1" x14ac:dyDescent="0.25">
      <c r="B56" s="300"/>
      <c r="C56" s="300"/>
      <c r="D56" s="300"/>
      <c r="E56" s="300"/>
      <c r="F56" s="300"/>
      <c r="G56" s="300"/>
      <c r="H56" s="300"/>
      <c r="I56" s="300"/>
      <c r="J56" s="301"/>
    </row>
    <row r="57" spans="1:20" ht="20.100000000000001" customHeight="1" x14ac:dyDescent="0.25">
      <c r="B57" s="300"/>
      <c r="C57" s="300"/>
      <c r="D57" s="300"/>
      <c r="E57" s="300"/>
      <c r="F57" s="300"/>
      <c r="G57" s="300"/>
      <c r="H57" s="300"/>
      <c r="I57" s="300"/>
      <c r="J57" s="31"/>
    </row>
    <row r="58" spans="1:20" ht="20.100000000000001" customHeight="1" x14ac:dyDescent="0.25">
      <c r="B58" s="300"/>
      <c r="C58" s="300"/>
      <c r="D58" s="300"/>
      <c r="E58" s="300"/>
      <c r="F58" s="300"/>
      <c r="G58" s="300"/>
      <c r="H58" s="300"/>
      <c r="I58" s="300"/>
      <c r="J58" s="300"/>
    </row>
    <row r="59" spans="1:20" ht="20.100000000000001" customHeight="1" x14ac:dyDescent="0.25">
      <c r="B59" s="300"/>
      <c r="C59" s="300"/>
      <c r="D59" s="300"/>
      <c r="E59" s="300"/>
      <c r="F59" s="300"/>
      <c r="G59" s="300"/>
      <c r="H59" s="300"/>
      <c r="I59" s="300"/>
      <c r="J59" s="300"/>
    </row>
    <row r="60" spans="1:20" ht="20.100000000000001" customHeight="1" x14ac:dyDescent="0.25">
      <c r="B60" s="300"/>
      <c r="C60" s="300"/>
      <c r="D60" s="300"/>
      <c r="E60" s="300"/>
      <c r="F60" s="300"/>
      <c r="G60" s="300"/>
      <c r="H60" s="300"/>
      <c r="I60" s="300"/>
      <c r="J60" s="300"/>
    </row>
    <row r="61" spans="1:20" ht="20.100000000000001" customHeight="1" x14ac:dyDescent="0.25">
      <c r="B61" s="300"/>
      <c r="C61" s="300"/>
      <c r="D61" s="300"/>
      <c r="E61" s="300"/>
      <c r="F61" s="300"/>
      <c r="G61" s="300"/>
      <c r="H61" s="300"/>
      <c r="I61" s="300"/>
      <c r="J61" s="300"/>
    </row>
    <row r="62" spans="1:20" ht="20.100000000000001" customHeight="1" x14ac:dyDescent="0.25">
      <c r="B62" s="300"/>
      <c r="C62" s="300"/>
      <c r="D62" s="300"/>
      <c r="E62" s="300"/>
      <c r="F62" s="300"/>
      <c r="G62" s="300"/>
      <c r="H62" s="300"/>
      <c r="I62" s="300"/>
    </row>
    <row r="63" spans="1:20" ht="20.100000000000001" customHeight="1" x14ac:dyDescent="0.25">
      <c r="B63" s="300"/>
      <c r="C63" s="300"/>
      <c r="D63" s="300"/>
      <c r="E63" s="300"/>
      <c r="F63" s="300"/>
      <c r="G63" s="300"/>
      <c r="H63" s="300"/>
      <c r="I63" s="300"/>
    </row>
    <row r="64" spans="1:20" ht="20.100000000000001" customHeight="1" x14ac:dyDescent="0.25">
      <c r="B64" s="300"/>
      <c r="C64" s="300"/>
      <c r="D64" s="300"/>
      <c r="E64" s="300"/>
      <c r="F64" s="300"/>
      <c r="G64" s="300"/>
      <c r="H64" s="300"/>
      <c r="I64" s="300"/>
    </row>
    <row r="65" spans="1:9" ht="20.100000000000001" customHeight="1" x14ac:dyDescent="0.25">
      <c r="B65" s="300"/>
      <c r="C65" s="300"/>
      <c r="D65" s="300"/>
      <c r="E65" s="300"/>
      <c r="F65" s="300"/>
      <c r="G65" s="300"/>
      <c r="H65" s="300"/>
      <c r="I65" s="300"/>
    </row>
    <row r="66" spans="1:9" ht="20.100000000000001" customHeight="1" x14ac:dyDescent="0.25">
      <c r="B66" s="300"/>
      <c r="C66" s="300"/>
      <c r="D66" s="300"/>
      <c r="E66" s="300"/>
      <c r="F66" s="300"/>
      <c r="G66" s="300"/>
      <c r="H66" s="300"/>
      <c r="I66" s="300"/>
    </row>
    <row r="67" spans="1:9" ht="20.100000000000001" customHeight="1" x14ac:dyDescent="0.25">
      <c r="B67" s="300"/>
      <c r="C67" s="300"/>
      <c r="D67" s="300"/>
      <c r="E67" s="300"/>
      <c r="F67" s="300"/>
      <c r="G67" s="300"/>
      <c r="H67" s="300"/>
      <c r="I67" s="300"/>
    </row>
    <row r="68" spans="1:9" ht="20.100000000000001" customHeight="1" x14ac:dyDescent="0.25">
      <c r="B68" s="300"/>
      <c r="C68" s="300"/>
      <c r="D68" s="300"/>
      <c r="E68" s="300"/>
      <c r="F68" s="300"/>
      <c r="G68" s="300"/>
      <c r="H68" s="300"/>
      <c r="I68" s="300"/>
    </row>
    <row r="69" spans="1:9" ht="20.100000000000001" customHeight="1" x14ac:dyDescent="0.25">
      <c r="B69" s="300"/>
      <c r="C69" s="300"/>
      <c r="D69" s="300"/>
      <c r="E69" s="300"/>
      <c r="F69" s="300"/>
      <c r="G69" s="300"/>
      <c r="H69" s="300"/>
      <c r="I69" s="300"/>
    </row>
    <row r="70" spans="1:9" ht="20.100000000000001" customHeight="1" x14ac:dyDescent="0.25">
      <c r="B70" s="469"/>
      <c r="C70" s="469"/>
      <c r="D70" s="469"/>
      <c r="E70" s="469"/>
      <c r="F70" s="469"/>
      <c r="G70" s="469"/>
      <c r="H70" s="469"/>
      <c r="I70" s="469"/>
    </row>
    <row r="71" spans="1:9" ht="20.100000000000001" customHeight="1" x14ac:dyDescent="0.25">
      <c r="B71" s="470"/>
      <c r="C71" s="470"/>
      <c r="D71" s="469"/>
      <c r="E71" s="469"/>
      <c r="F71" s="469"/>
      <c r="G71" s="469"/>
      <c r="H71" s="469"/>
      <c r="I71" s="469"/>
    </row>
    <row r="72" spans="1:9" ht="20.100000000000001" customHeight="1" x14ac:dyDescent="0.25">
      <c r="B72" s="470"/>
      <c r="C72" s="469"/>
      <c r="D72" s="469"/>
      <c r="E72" s="469"/>
      <c r="F72" s="469"/>
      <c r="G72" s="469"/>
      <c r="H72" s="469"/>
      <c r="I72" s="470"/>
    </row>
    <row r="73" spans="1:9" ht="20.100000000000001" customHeight="1" x14ac:dyDescent="0.25">
      <c r="B73" s="469"/>
      <c r="C73" s="469"/>
      <c r="D73" s="469"/>
      <c r="E73" s="469"/>
      <c r="F73" s="469"/>
      <c r="G73" s="469"/>
      <c r="H73" s="469"/>
      <c r="I73" s="469"/>
    </row>
    <row r="74" spans="1:9" ht="20.100000000000001" customHeight="1" x14ac:dyDescent="0.25">
      <c r="B74" s="470"/>
      <c r="C74" s="470"/>
      <c r="D74" s="469"/>
      <c r="E74" s="469"/>
      <c r="F74" s="469"/>
      <c r="G74" s="469"/>
      <c r="H74" s="469"/>
      <c r="I74" s="469"/>
    </row>
    <row r="75" spans="1:9" ht="20.100000000000001" customHeight="1" x14ac:dyDescent="0.25">
      <c r="B75" s="470"/>
      <c r="C75" s="469"/>
      <c r="D75" s="470"/>
      <c r="E75" s="469"/>
      <c r="F75" s="469"/>
      <c r="G75" s="469"/>
      <c r="H75" s="469"/>
      <c r="I75" s="469"/>
    </row>
    <row r="76" spans="1:9" ht="20.100000000000001" customHeight="1" x14ac:dyDescent="0.25">
      <c r="B76" s="470"/>
      <c r="C76" s="469"/>
      <c r="D76" s="469"/>
      <c r="E76" s="469"/>
      <c r="F76" s="469"/>
      <c r="G76" s="469"/>
      <c r="H76" s="469"/>
      <c r="I76" s="469"/>
    </row>
    <row r="77" spans="1:9" ht="20.100000000000001" customHeight="1" x14ac:dyDescent="0.25">
      <c r="B77" s="300"/>
      <c r="C77" s="300"/>
      <c r="D77" s="300"/>
      <c r="E77" s="300"/>
      <c r="F77" s="300"/>
      <c r="G77" s="300"/>
      <c r="H77" s="300"/>
      <c r="I77" s="300"/>
    </row>
    <row r="78" spans="1:9" ht="20.100000000000001" customHeight="1" x14ac:dyDescent="0.25">
      <c r="A78" s="572"/>
      <c r="B78" s="572"/>
      <c r="C78" s="572"/>
      <c r="D78" s="572"/>
      <c r="E78" s="572"/>
      <c r="F78" s="572"/>
      <c r="G78" s="572"/>
      <c r="H78" s="572"/>
      <c r="I78" s="572"/>
    </row>
  </sheetData>
  <mergeCells count="5">
    <mergeCell ref="A1:I1"/>
    <mergeCell ref="A48:I48"/>
    <mergeCell ref="A45:I45"/>
    <mergeCell ref="A49:I49"/>
    <mergeCell ref="A78:I78"/>
  </mergeCells>
  <phoneticPr fontId="2" type="noConversion"/>
  <printOptions horizontalCentered="1"/>
  <pageMargins left="0.39370078740157483" right="0.11811023622047245" top="0.98425196850393704" bottom="0.98425196850393704" header="0.51181102362204722" footer="0.51181102362204722"/>
  <pageSetup paperSize="9" orientation="portrait" r:id="rId1"/>
  <headerFooter alignWithMargins="0">
    <oddFooter>&amp;C&amp;"Times New Roman,標準"-1-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view="pageBreakPreview" zoomScale="85" zoomScaleNormal="100" zoomScaleSheetLayoutView="85" workbookViewId="0">
      <selection activeCell="I1" sqref="I1"/>
    </sheetView>
  </sheetViews>
  <sheetFormatPr defaultColWidth="8.875" defaultRowHeight="16.5" x14ac:dyDescent="0.25"/>
  <cols>
    <col min="1" max="1" width="8.5" style="84" customWidth="1"/>
    <col min="2" max="2" width="30.375" style="84" customWidth="1"/>
    <col min="3" max="8" width="11.5" style="84" customWidth="1"/>
    <col min="9" max="16384" width="8.875" style="84"/>
  </cols>
  <sheetData>
    <row r="1" spans="1:11" s="83" customFormat="1" ht="30.4" customHeight="1" x14ac:dyDescent="0.25">
      <c r="A1" s="613" t="s">
        <v>160</v>
      </c>
      <c r="B1" s="613"/>
      <c r="C1" s="613"/>
      <c r="D1" s="613"/>
      <c r="E1" s="613"/>
      <c r="F1" s="613"/>
      <c r="G1" s="613"/>
      <c r="H1" s="613"/>
    </row>
    <row r="2" spans="1:11" ht="17.25" thickBot="1" x14ac:dyDescent="0.3"/>
    <row r="3" spans="1:11" ht="40.15" customHeight="1" thickBot="1" x14ac:dyDescent="0.3">
      <c r="A3" s="616" t="s">
        <v>192</v>
      </c>
      <c r="B3" s="618" t="s">
        <v>65</v>
      </c>
      <c r="C3" s="610" t="str">
        <f>'1-6 (Q4)'!C3:E3</f>
        <v>第4季</v>
      </c>
      <c r="D3" s="635"/>
      <c r="E3" s="635"/>
      <c r="F3" s="610" t="str">
        <f>'1-6 (Q4)'!F3:H3</f>
        <v>累積至第4季</v>
      </c>
      <c r="G3" s="620"/>
      <c r="H3" s="620"/>
    </row>
    <row r="4" spans="1:11" ht="40.15" customHeight="1" thickBot="1" x14ac:dyDescent="0.3">
      <c r="A4" s="617"/>
      <c r="B4" s="619"/>
      <c r="C4" s="192" t="str">
        <f>'1-6 (Q4)'!C4</f>
        <v>113年</v>
      </c>
      <c r="D4" s="192" t="str">
        <f>'1-6 (Q4)'!D4</f>
        <v>112年</v>
      </c>
      <c r="E4" s="327" t="s">
        <v>206</v>
      </c>
      <c r="F4" s="192" t="str">
        <f>C4</f>
        <v>113年</v>
      </c>
      <c r="G4" s="192" t="str">
        <f>D4</f>
        <v>112年</v>
      </c>
      <c r="H4" s="327" t="s">
        <v>206</v>
      </c>
    </row>
    <row r="5" spans="1:11" ht="40.15" customHeight="1" x14ac:dyDescent="0.25">
      <c r="A5" s="385">
        <v>1</v>
      </c>
      <c r="B5" s="272" t="s">
        <v>90</v>
      </c>
      <c r="C5" s="389">
        <v>360</v>
      </c>
      <c r="D5" s="390">
        <v>342</v>
      </c>
      <c r="E5" s="391">
        <f t="shared" ref="E5:E14" si="0">(C5/D5-1)*100</f>
        <v>5.2631578947368363</v>
      </c>
      <c r="F5" s="392">
        <v>1412</v>
      </c>
      <c r="G5" s="393">
        <v>1956</v>
      </c>
      <c r="H5" s="394">
        <f>(F5/G5-1)*100</f>
        <v>-27.811860940695297</v>
      </c>
      <c r="J5" s="337"/>
      <c r="K5" s="337"/>
    </row>
    <row r="6" spans="1:11" ht="40.15" customHeight="1" x14ac:dyDescent="0.25">
      <c r="A6" s="386">
        <v>2</v>
      </c>
      <c r="B6" s="93" t="s">
        <v>91</v>
      </c>
      <c r="C6" s="395">
        <v>243</v>
      </c>
      <c r="D6" s="395">
        <v>210</v>
      </c>
      <c r="E6" s="395">
        <f t="shared" si="0"/>
        <v>15.714285714285726</v>
      </c>
      <c r="F6" s="396">
        <v>356</v>
      </c>
      <c r="G6" s="395">
        <v>310</v>
      </c>
      <c r="H6" s="395">
        <f t="shared" ref="H6:H14" si="1">(F6/G6-1)*100</f>
        <v>14.838709677419359</v>
      </c>
      <c r="J6" s="337"/>
      <c r="K6" s="337"/>
    </row>
    <row r="7" spans="1:11" ht="40.15" customHeight="1" x14ac:dyDescent="0.25">
      <c r="A7" s="387">
        <v>3</v>
      </c>
      <c r="B7" s="94" t="s">
        <v>96</v>
      </c>
      <c r="C7" s="397">
        <v>128</v>
      </c>
      <c r="D7" s="397">
        <v>128</v>
      </c>
      <c r="E7" s="539">
        <f t="shared" si="0"/>
        <v>0</v>
      </c>
      <c r="F7" s="399">
        <v>425</v>
      </c>
      <c r="G7" s="400">
        <v>448</v>
      </c>
      <c r="H7" s="401">
        <f t="shared" si="1"/>
        <v>-5.1339285714285694</v>
      </c>
      <c r="J7" s="337"/>
      <c r="K7" s="337"/>
    </row>
    <row r="8" spans="1:11" ht="40.15" customHeight="1" x14ac:dyDescent="0.25">
      <c r="A8" s="386">
        <v>4</v>
      </c>
      <c r="B8" s="93" t="s">
        <v>249</v>
      </c>
      <c r="C8" s="395">
        <v>121</v>
      </c>
      <c r="D8" s="395">
        <v>88</v>
      </c>
      <c r="E8" s="395">
        <f t="shared" si="0"/>
        <v>37.5</v>
      </c>
      <c r="F8" s="396">
        <v>466</v>
      </c>
      <c r="G8" s="395">
        <v>373</v>
      </c>
      <c r="H8" s="395">
        <f t="shared" si="1"/>
        <v>24.932975871313666</v>
      </c>
      <c r="J8" s="337"/>
      <c r="K8" s="337"/>
    </row>
    <row r="9" spans="1:11" ht="40.15" customHeight="1" x14ac:dyDescent="0.25">
      <c r="A9" s="387">
        <v>5</v>
      </c>
      <c r="B9" s="94" t="s">
        <v>94</v>
      </c>
      <c r="C9" s="397">
        <v>109</v>
      </c>
      <c r="D9" s="397">
        <v>42</v>
      </c>
      <c r="E9" s="401">
        <f t="shared" si="0"/>
        <v>159.52380952380955</v>
      </c>
      <c r="F9" s="399">
        <v>259</v>
      </c>
      <c r="G9" s="400">
        <v>134</v>
      </c>
      <c r="H9" s="401">
        <f t="shared" si="1"/>
        <v>93.283582089552226</v>
      </c>
      <c r="J9" s="337"/>
      <c r="K9" s="337"/>
    </row>
    <row r="10" spans="1:11" ht="40.15" customHeight="1" x14ac:dyDescent="0.25">
      <c r="A10" s="386">
        <v>6</v>
      </c>
      <c r="B10" s="93" t="s">
        <v>250</v>
      </c>
      <c r="C10" s="395">
        <v>103</v>
      </c>
      <c r="D10" s="395">
        <v>64</v>
      </c>
      <c r="E10" s="395">
        <f t="shared" si="0"/>
        <v>60.9375</v>
      </c>
      <c r="F10" s="396">
        <v>309</v>
      </c>
      <c r="G10" s="395">
        <v>271</v>
      </c>
      <c r="H10" s="395">
        <f t="shared" si="1"/>
        <v>14.022140221402225</v>
      </c>
      <c r="J10" s="337"/>
      <c r="K10" s="337"/>
    </row>
    <row r="11" spans="1:11" ht="40.15" customHeight="1" x14ac:dyDescent="0.25">
      <c r="A11" s="387">
        <v>7</v>
      </c>
      <c r="B11" s="94" t="s">
        <v>251</v>
      </c>
      <c r="C11" s="397">
        <v>86</v>
      </c>
      <c r="D11" s="397">
        <v>81</v>
      </c>
      <c r="E11" s="398">
        <f t="shared" si="0"/>
        <v>6.1728395061728447</v>
      </c>
      <c r="F11" s="399">
        <v>93</v>
      </c>
      <c r="G11" s="400">
        <v>99</v>
      </c>
      <c r="H11" s="401">
        <f t="shared" si="1"/>
        <v>-6.0606060606060552</v>
      </c>
      <c r="J11" s="337"/>
      <c r="K11" s="337"/>
    </row>
    <row r="12" spans="1:11" ht="40.15" customHeight="1" x14ac:dyDescent="0.25">
      <c r="A12" s="386">
        <v>8</v>
      </c>
      <c r="B12" s="93" t="s">
        <v>264</v>
      </c>
      <c r="C12" s="395">
        <v>81</v>
      </c>
      <c r="D12" s="395">
        <v>58</v>
      </c>
      <c r="E12" s="395">
        <f t="shared" si="0"/>
        <v>39.655172413793103</v>
      </c>
      <c r="F12" s="396">
        <v>328</v>
      </c>
      <c r="G12" s="395">
        <v>324</v>
      </c>
      <c r="H12" s="395">
        <f t="shared" si="1"/>
        <v>1.2345679012345734</v>
      </c>
      <c r="J12" s="337"/>
      <c r="K12" s="337"/>
    </row>
    <row r="13" spans="1:11" ht="39.75" customHeight="1" x14ac:dyDescent="0.25">
      <c r="A13" s="387">
        <v>9</v>
      </c>
      <c r="B13" s="94" t="s">
        <v>93</v>
      </c>
      <c r="C13" s="397">
        <v>74</v>
      </c>
      <c r="D13" s="402">
        <v>110</v>
      </c>
      <c r="E13" s="398">
        <f t="shared" si="0"/>
        <v>-32.727272727272727</v>
      </c>
      <c r="F13" s="399">
        <v>277</v>
      </c>
      <c r="G13" s="403">
        <v>292</v>
      </c>
      <c r="H13" s="401">
        <f t="shared" si="1"/>
        <v>-5.1369863013698609</v>
      </c>
      <c r="J13" s="337"/>
      <c r="K13" s="337"/>
    </row>
    <row r="14" spans="1:11" ht="40.15" customHeight="1" thickBot="1" x14ac:dyDescent="0.3">
      <c r="A14" s="388">
        <v>10</v>
      </c>
      <c r="B14" s="137" t="s">
        <v>92</v>
      </c>
      <c r="C14" s="412">
        <v>72</v>
      </c>
      <c r="D14" s="452">
        <v>84</v>
      </c>
      <c r="E14" s="412">
        <f t="shared" si="0"/>
        <v>-14.28571428571429</v>
      </c>
      <c r="F14" s="411">
        <v>321</v>
      </c>
      <c r="G14" s="452">
        <v>303</v>
      </c>
      <c r="H14" s="412">
        <f t="shared" si="1"/>
        <v>5.9405940594059459</v>
      </c>
      <c r="J14" s="337"/>
      <c r="K14" s="337"/>
    </row>
    <row r="15" spans="1:11" ht="40.15" hidden="1" customHeight="1" thickBot="1" x14ac:dyDescent="0.3">
      <c r="A15" s="445">
        <v>10</v>
      </c>
      <c r="B15" s="446"/>
      <c r="C15" s="447"/>
      <c r="D15" s="448"/>
      <c r="E15" s="449" t="e">
        <f>(C15/D15-1)*100</f>
        <v>#DIV/0!</v>
      </c>
      <c r="F15" s="450"/>
      <c r="G15" s="448"/>
      <c r="H15" s="451" t="e">
        <f>(F15/G15-1)*100</f>
        <v>#DIV/0!</v>
      </c>
      <c r="J15" s="337"/>
      <c r="K15" s="337"/>
    </row>
    <row r="16" spans="1:11" x14ac:dyDescent="0.25">
      <c r="B16" s="193"/>
    </row>
  </sheetData>
  <mergeCells count="5">
    <mergeCell ref="A3:A4"/>
    <mergeCell ref="B3:B4"/>
    <mergeCell ref="C3:E3"/>
    <mergeCell ref="F3:H3"/>
    <mergeCell ref="A1:H1"/>
  </mergeCells>
  <phoneticPr fontId="2" type="noConversion"/>
  <printOptions horizontalCentered="1"/>
  <pageMargins left="0.39370078740157483" right="3.937007874015748E-2" top="0.74803149606299213" bottom="0.74803149606299213" header="0.31496062992125984" footer="0.31496062992125984"/>
  <pageSetup paperSize="9" scale="80" orientation="portrait" r:id="rId1"/>
  <headerFooter>
    <oddFooter>&amp;C-7-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view="pageBreakPreview" zoomScale="85" zoomScaleNormal="100" zoomScaleSheetLayoutView="85" workbookViewId="0">
      <selection activeCell="J1" sqref="J1"/>
    </sheetView>
  </sheetViews>
  <sheetFormatPr defaultColWidth="8.875" defaultRowHeight="16.5" x14ac:dyDescent="0.25"/>
  <cols>
    <col min="1" max="1" width="7.25" style="84" customWidth="1"/>
    <col min="2" max="2" width="40.125" style="84" customWidth="1"/>
    <col min="3" max="3" width="9.125" style="84" customWidth="1"/>
    <col min="4" max="9" width="8.75" style="84" customWidth="1"/>
    <col min="10" max="10" width="26.75" style="84" customWidth="1"/>
    <col min="11" max="16384" width="8.875" style="84"/>
  </cols>
  <sheetData>
    <row r="1" spans="1:14" s="168" customFormat="1" ht="30.4" customHeight="1" x14ac:dyDescent="0.25">
      <c r="A1" s="626" t="s">
        <v>161</v>
      </c>
      <c r="B1" s="626"/>
      <c r="C1" s="626"/>
      <c r="D1" s="626"/>
      <c r="E1" s="626"/>
      <c r="F1" s="626"/>
      <c r="G1" s="626"/>
      <c r="H1" s="626"/>
      <c r="I1" s="626"/>
    </row>
    <row r="2" spans="1:14" ht="17.25" thickBot="1" x14ac:dyDescent="0.3"/>
    <row r="3" spans="1:14" ht="40.15" customHeight="1" thickBot="1" x14ac:dyDescent="0.3">
      <c r="A3" s="616" t="s">
        <v>192</v>
      </c>
      <c r="B3" s="618" t="s">
        <v>162</v>
      </c>
      <c r="C3" s="624" t="s">
        <v>69</v>
      </c>
      <c r="D3" s="633" t="s">
        <v>238</v>
      </c>
      <c r="E3" s="632"/>
      <c r="F3" s="632"/>
      <c r="G3" s="633" t="s">
        <v>237</v>
      </c>
      <c r="H3" s="638"/>
      <c r="I3" s="638"/>
      <c r="K3" s="168"/>
    </row>
    <row r="4" spans="1:14" ht="40.15" customHeight="1" thickBot="1" x14ac:dyDescent="0.3">
      <c r="A4" s="617"/>
      <c r="B4" s="619"/>
      <c r="C4" s="630"/>
      <c r="D4" s="192" t="str">
        <f>'1-6 (Q4)'!C4</f>
        <v>113年</v>
      </c>
      <c r="E4" s="192" t="str">
        <f>'1-6 (Q4)'!D4</f>
        <v>112年</v>
      </c>
      <c r="F4" s="444" t="s">
        <v>204</v>
      </c>
      <c r="G4" s="192" t="str">
        <f>D4</f>
        <v>113年</v>
      </c>
      <c r="H4" s="192" t="str">
        <f>E4</f>
        <v>112年</v>
      </c>
      <c r="I4" s="444" t="s">
        <v>205</v>
      </c>
    </row>
    <row r="5" spans="1:14" ht="40.15" customHeight="1" x14ac:dyDescent="0.25">
      <c r="A5" s="404">
        <v>1</v>
      </c>
      <c r="B5" s="175" t="s">
        <v>252</v>
      </c>
      <c r="C5" s="176" t="s">
        <v>241</v>
      </c>
      <c r="D5" s="407">
        <v>240</v>
      </c>
      <c r="E5" s="408">
        <v>127</v>
      </c>
      <c r="F5" s="391">
        <f t="shared" ref="F5:F14" si="0">(D5/E5-1)*100</f>
        <v>88.976377952755897</v>
      </c>
      <c r="G5" s="392">
        <v>698</v>
      </c>
      <c r="H5" s="393">
        <v>454</v>
      </c>
      <c r="I5" s="418">
        <f>(G5/H5-1)*100</f>
        <v>53.744493392070481</v>
      </c>
      <c r="K5" s="337"/>
      <c r="L5" s="337"/>
    </row>
    <row r="6" spans="1:14" ht="40.15" customHeight="1" x14ac:dyDescent="0.25">
      <c r="A6" s="405">
        <v>2</v>
      </c>
      <c r="B6" s="178" t="s">
        <v>102</v>
      </c>
      <c r="C6" s="194" t="s">
        <v>119</v>
      </c>
      <c r="D6" s="396">
        <v>238</v>
      </c>
      <c r="E6" s="395">
        <v>199</v>
      </c>
      <c r="F6" s="395">
        <f t="shared" si="0"/>
        <v>19.597989949748751</v>
      </c>
      <c r="G6" s="396">
        <v>950</v>
      </c>
      <c r="H6" s="395">
        <v>738</v>
      </c>
      <c r="I6" s="372">
        <f t="shared" ref="I6:I17" si="1">(G6/H6-1)*100</f>
        <v>28.726287262872631</v>
      </c>
      <c r="K6" s="337"/>
      <c r="L6" s="337"/>
    </row>
    <row r="7" spans="1:14" ht="40.15" customHeight="1" x14ac:dyDescent="0.25">
      <c r="A7" s="406">
        <v>3</v>
      </c>
      <c r="B7" s="181" t="s">
        <v>253</v>
      </c>
      <c r="C7" s="182" t="s">
        <v>241</v>
      </c>
      <c r="D7" s="409">
        <v>230</v>
      </c>
      <c r="E7" s="397">
        <v>262</v>
      </c>
      <c r="F7" s="401">
        <f t="shared" si="0"/>
        <v>-12.213740458015266</v>
      </c>
      <c r="G7" s="409">
        <v>894</v>
      </c>
      <c r="H7" s="397">
        <v>977</v>
      </c>
      <c r="I7" s="375">
        <f t="shared" si="1"/>
        <v>-8.495394063459571</v>
      </c>
      <c r="K7" s="337"/>
      <c r="L7" s="337"/>
    </row>
    <row r="8" spans="1:14" ht="40.15" customHeight="1" x14ac:dyDescent="0.25">
      <c r="A8" s="405">
        <v>4</v>
      </c>
      <c r="B8" s="178" t="s">
        <v>254</v>
      </c>
      <c r="C8" s="179" t="s">
        <v>120</v>
      </c>
      <c r="D8" s="396">
        <v>192</v>
      </c>
      <c r="E8" s="395">
        <v>130</v>
      </c>
      <c r="F8" s="395">
        <f t="shared" si="0"/>
        <v>47.692307692307701</v>
      </c>
      <c r="G8" s="396">
        <v>661</v>
      </c>
      <c r="H8" s="395">
        <v>547</v>
      </c>
      <c r="I8" s="372">
        <f t="shared" si="1"/>
        <v>20.840950639853737</v>
      </c>
      <c r="K8" s="337"/>
      <c r="L8" s="337"/>
    </row>
    <row r="9" spans="1:14" ht="40.15" customHeight="1" x14ac:dyDescent="0.25">
      <c r="A9" s="406">
        <v>5</v>
      </c>
      <c r="B9" s="181" t="s">
        <v>255</v>
      </c>
      <c r="C9" s="182" t="s">
        <v>244</v>
      </c>
      <c r="D9" s="409">
        <v>107</v>
      </c>
      <c r="E9" s="402">
        <v>117</v>
      </c>
      <c r="F9" s="401">
        <f t="shared" si="0"/>
        <v>-8.5470085470085504</v>
      </c>
      <c r="G9" s="410">
        <v>344</v>
      </c>
      <c r="H9" s="402">
        <v>309</v>
      </c>
      <c r="I9" s="375">
        <f t="shared" si="1"/>
        <v>11.326860841423958</v>
      </c>
      <c r="K9" s="337"/>
      <c r="L9" s="337"/>
    </row>
    <row r="10" spans="1:14" ht="40.15" customHeight="1" x14ac:dyDescent="0.25">
      <c r="A10" s="405">
        <v>6</v>
      </c>
      <c r="B10" s="178" t="s">
        <v>256</v>
      </c>
      <c r="C10" s="179" t="s">
        <v>119</v>
      </c>
      <c r="D10" s="396">
        <v>97</v>
      </c>
      <c r="E10" s="482">
        <v>130</v>
      </c>
      <c r="F10" s="395">
        <f t="shared" si="0"/>
        <v>-25.384615384615383</v>
      </c>
      <c r="G10" s="396">
        <v>660</v>
      </c>
      <c r="H10" s="395">
        <v>639</v>
      </c>
      <c r="I10" s="372">
        <f t="shared" si="1"/>
        <v>3.2863849765258246</v>
      </c>
      <c r="K10" s="337"/>
      <c r="L10" s="337"/>
    </row>
    <row r="11" spans="1:14" ht="40.15" customHeight="1" x14ac:dyDescent="0.25">
      <c r="A11" s="406">
        <v>7</v>
      </c>
      <c r="B11" s="181" t="s">
        <v>101</v>
      </c>
      <c r="C11" s="182" t="s">
        <v>120</v>
      </c>
      <c r="D11" s="409">
        <v>90</v>
      </c>
      <c r="E11" s="481">
        <v>107</v>
      </c>
      <c r="F11" s="401">
        <f t="shared" si="0"/>
        <v>-15.887850467289722</v>
      </c>
      <c r="G11" s="409">
        <v>417</v>
      </c>
      <c r="H11" s="397">
        <v>478</v>
      </c>
      <c r="I11" s="375">
        <f t="shared" si="1"/>
        <v>-12.761506276150625</v>
      </c>
      <c r="K11" s="636"/>
      <c r="L11" s="637"/>
      <c r="M11" s="637"/>
      <c r="N11" s="95"/>
    </row>
    <row r="12" spans="1:14" ht="40.15" customHeight="1" x14ac:dyDescent="0.25">
      <c r="A12" s="405">
        <v>8</v>
      </c>
      <c r="B12" s="178" t="s">
        <v>257</v>
      </c>
      <c r="C12" s="179" t="s">
        <v>120</v>
      </c>
      <c r="D12" s="396">
        <v>83</v>
      </c>
      <c r="E12" s="439">
        <v>67</v>
      </c>
      <c r="F12" s="395">
        <f t="shared" si="0"/>
        <v>23.880597014925375</v>
      </c>
      <c r="G12" s="396">
        <v>279</v>
      </c>
      <c r="H12" s="441">
        <v>229</v>
      </c>
      <c r="I12" s="372">
        <f t="shared" si="1"/>
        <v>21.834061135371186</v>
      </c>
      <c r="K12" s="337"/>
      <c r="L12" s="337"/>
    </row>
    <row r="13" spans="1:14" ht="40.15" customHeight="1" x14ac:dyDescent="0.25">
      <c r="A13" s="406">
        <v>9</v>
      </c>
      <c r="B13" s="181" t="s">
        <v>258</v>
      </c>
      <c r="C13" s="182" t="s">
        <v>119</v>
      </c>
      <c r="D13" s="409">
        <v>82</v>
      </c>
      <c r="E13" s="481">
        <v>82</v>
      </c>
      <c r="F13" s="550">
        <f t="shared" si="0"/>
        <v>0</v>
      </c>
      <c r="G13" s="409">
        <v>276</v>
      </c>
      <c r="H13" s="440">
        <v>247</v>
      </c>
      <c r="I13" s="375">
        <f t="shared" si="1"/>
        <v>11.740890688259121</v>
      </c>
      <c r="K13" s="337"/>
      <c r="L13" s="337"/>
    </row>
    <row r="14" spans="1:14" ht="40.15" customHeight="1" thickBot="1" x14ac:dyDescent="0.3">
      <c r="A14" s="462">
        <v>10</v>
      </c>
      <c r="B14" s="137" t="s">
        <v>259</v>
      </c>
      <c r="C14" s="463" t="s">
        <v>120</v>
      </c>
      <c r="D14" s="411">
        <v>81</v>
      </c>
      <c r="E14" s="492">
        <v>89</v>
      </c>
      <c r="F14" s="465">
        <f t="shared" si="0"/>
        <v>-8.9887640449438209</v>
      </c>
      <c r="G14" s="411">
        <v>253</v>
      </c>
      <c r="H14" s="492">
        <v>259</v>
      </c>
      <c r="I14" s="382">
        <f t="shared" si="1"/>
        <v>-2.316602316602312</v>
      </c>
      <c r="K14" s="337"/>
      <c r="L14" s="337"/>
    </row>
    <row r="15" spans="1:14" ht="40.15" hidden="1" customHeight="1" x14ac:dyDescent="0.25">
      <c r="A15" s="474"/>
      <c r="B15" s="475"/>
      <c r="C15" s="476"/>
      <c r="D15" s="477"/>
      <c r="E15" s="478"/>
      <c r="F15" s="479"/>
      <c r="G15" s="477"/>
      <c r="H15" s="478"/>
      <c r="I15" s="479"/>
      <c r="K15" s="337"/>
      <c r="L15" s="337"/>
    </row>
    <row r="16" spans="1:14" ht="40.15" hidden="1" customHeight="1" thickBot="1" x14ac:dyDescent="0.3">
      <c r="A16" s="462"/>
      <c r="B16" s="137"/>
      <c r="C16" s="463"/>
      <c r="D16" s="411"/>
      <c r="E16" s="464"/>
      <c r="F16" s="465"/>
      <c r="G16" s="411"/>
      <c r="H16" s="464"/>
      <c r="I16" s="412"/>
      <c r="K16" s="337"/>
      <c r="L16" s="337"/>
    </row>
    <row r="17" spans="1:9" ht="45" hidden="1" customHeight="1" thickBot="1" x14ac:dyDescent="0.3">
      <c r="A17" s="453">
        <v>10</v>
      </c>
      <c r="B17" s="454"/>
      <c r="C17" s="455"/>
      <c r="D17" s="456"/>
      <c r="E17" s="457"/>
      <c r="F17" s="458" t="e">
        <f>(D17/E17-1)*100</f>
        <v>#DIV/0!</v>
      </c>
      <c r="G17" s="459"/>
      <c r="H17" s="460"/>
      <c r="I17" s="461" t="e">
        <f t="shared" si="1"/>
        <v>#DIV/0!</v>
      </c>
    </row>
    <row r="18" spans="1:9" ht="30" customHeight="1" x14ac:dyDescent="0.25">
      <c r="A18" s="639"/>
      <c r="B18" s="640"/>
      <c r="C18" s="640"/>
      <c r="D18" s="640"/>
      <c r="E18" s="640"/>
      <c r="F18" s="640"/>
    </row>
  </sheetData>
  <mergeCells count="8">
    <mergeCell ref="K11:M11"/>
    <mergeCell ref="A1:I1"/>
    <mergeCell ref="G3:I3"/>
    <mergeCell ref="A18:F18"/>
    <mergeCell ref="A3:A4"/>
    <mergeCell ref="B3:B4"/>
    <mergeCell ref="C3:C4"/>
    <mergeCell ref="D3:F3"/>
  </mergeCells>
  <phoneticPr fontId="2" type="noConversion"/>
  <printOptions horizontalCentered="1"/>
  <pageMargins left="7.874015748031496E-2" right="0.39370078740157483" top="0.74803149606299213" bottom="0.74803149606299213" header="0.31496062992125984" footer="0.31496062992125984"/>
  <pageSetup paperSize="9" scale="76" orientation="portrait" r:id="rId1"/>
  <headerFooter>
    <oddFooter>&amp;C-8-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view="pageBreakPreview" zoomScaleNormal="83" zoomScaleSheetLayoutView="100" workbookViewId="0">
      <pane xSplit="1" ySplit="2" topLeftCell="B19" activePane="bottomRight" state="frozen"/>
      <selection activeCell="B23" sqref="B23"/>
      <selection pane="topRight" activeCell="B23" sqref="B23"/>
      <selection pane="bottomLeft" activeCell="B23" sqref="B23"/>
      <selection pane="bottomRight" activeCell="D1" sqref="D1"/>
    </sheetView>
  </sheetViews>
  <sheetFormatPr defaultRowHeight="20.100000000000001" customHeight="1" x14ac:dyDescent="0.25"/>
  <cols>
    <col min="1" max="1" width="14.375" style="19" customWidth="1"/>
    <col min="2" max="2" width="24.375" style="35" customWidth="1"/>
    <col min="3" max="3" width="28.75" style="35" customWidth="1"/>
    <col min="4" max="4" width="8.75" customWidth="1"/>
    <col min="5" max="16384" width="9" style="5"/>
  </cols>
  <sheetData>
    <row r="1" spans="1:11" ht="30.2" customHeight="1" thickBot="1" x14ac:dyDescent="0.3">
      <c r="A1" s="641" t="s">
        <v>2</v>
      </c>
      <c r="B1" s="642"/>
      <c r="C1" s="642"/>
      <c r="D1" s="299"/>
    </row>
    <row r="2" spans="1:11" s="1" customFormat="1" ht="20.100000000000001" customHeight="1" thickBot="1" x14ac:dyDescent="0.3">
      <c r="A2" s="216" t="s">
        <v>145</v>
      </c>
      <c r="B2" s="63" t="s">
        <v>0</v>
      </c>
      <c r="C2" s="64" t="s">
        <v>1</v>
      </c>
      <c r="D2" s="299"/>
    </row>
    <row r="3" spans="1:11" ht="20.100000000000001" hidden="1" customHeight="1" x14ac:dyDescent="0.25">
      <c r="A3" s="214" t="s">
        <v>151</v>
      </c>
      <c r="B3" s="79">
        <v>146</v>
      </c>
      <c r="C3" s="304">
        <v>87</v>
      </c>
      <c r="D3" s="299"/>
    </row>
    <row r="4" spans="1:11" ht="20.100000000000001" hidden="1" customHeight="1" x14ac:dyDescent="0.25">
      <c r="A4" s="214" t="s">
        <v>68</v>
      </c>
      <c r="B4" s="79">
        <v>86</v>
      </c>
      <c r="C4" s="304">
        <v>195</v>
      </c>
      <c r="D4" s="299"/>
    </row>
    <row r="5" spans="1:11" ht="19.5" hidden="1" customHeight="1" x14ac:dyDescent="0.25">
      <c r="A5" s="214" t="s">
        <v>67</v>
      </c>
      <c r="B5" s="79">
        <v>113</v>
      </c>
      <c r="C5" s="304">
        <v>120</v>
      </c>
      <c r="D5" s="299"/>
      <c r="I5" s="333"/>
      <c r="J5" s="333"/>
      <c r="K5" s="333"/>
    </row>
    <row r="6" spans="1:11" ht="19.5" hidden="1" customHeight="1" x14ac:dyDescent="0.25">
      <c r="A6" s="214" t="s">
        <v>149</v>
      </c>
      <c r="B6" s="79">
        <v>114</v>
      </c>
      <c r="C6" s="304">
        <v>133</v>
      </c>
      <c r="D6" s="299"/>
      <c r="J6" s="333"/>
      <c r="K6" s="333"/>
    </row>
    <row r="7" spans="1:11" ht="19.5" hidden="1" customHeight="1" x14ac:dyDescent="0.25">
      <c r="A7" s="286" t="s">
        <v>127</v>
      </c>
      <c r="B7" s="287">
        <v>58</v>
      </c>
      <c r="C7" s="288">
        <v>68</v>
      </c>
      <c r="D7" s="299"/>
      <c r="J7" s="333"/>
      <c r="K7" s="333"/>
    </row>
    <row r="8" spans="1:11" ht="19.5" hidden="1" customHeight="1" x14ac:dyDescent="0.25">
      <c r="A8" s="286" t="s">
        <v>180</v>
      </c>
      <c r="B8" s="287">
        <v>95</v>
      </c>
      <c r="C8" s="288">
        <v>96</v>
      </c>
      <c r="D8" s="299"/>
      <c r="J8" s="333"/>
      <c r="K8" s="333"/>
    </row>
    <row r="9" spans="1:11" ht="19.5" hidden="1" customHeight="1" x14ac:dyDescent="0.25">
      <c r="A9" s="286" t="s">
        <v>188</v>
      </c>
      <c r="B9" s="287">
        <v>118</v>
      </c>
      <c r="C9" s="288">
        <v>86</v>
      </c>
      <c r="D9" s="299"/>
      <c r="J9" s="333"/>
      <c r="K9" s="333"/>
    </row>
    <row r="10" spans="1:11" ht="19.5" customHeight="1" x14ac:dyDescent="0.25">
      <c r="A10" s="286" t="s">
        <v>201</v>
      </c>
      <c r="B10" s="287">
        <v>75</v>
      </c>
      <c r="C10" s="288">
        <v>101</v>
      </c>
      <c r="D10" s="299"/>
      <c r="J10" s="333"/>
      <c r="K10" s="333"/>
    </row>
    <row r="11" spans="1:11" ht="19.5" customHeight="1" x14ac:dyDescent="0.25">
      <c r="A11" s="286" t="s">
        <v>202</v>
      </c>
      <c r="B11" s="287">
        <v>69</v>
      </c>
      <c r="C11" s="288">
        <v>51</v>
      </c>
      <c r="D11" s="299"/>
      <c r="J11" s="333"/>
      <c r="K11" s="333"/>
    </row>
    <row r="12" spans="1:11" ht="19.5" customHeight="1" x14ac:dyDescent="0.25">
      <c r="A12" s="286" t="s">
        <v>212</v>
      </c>
      <c r="B12" s="287">
        <v>86</v>
      </c>
      <c r="C12" s="288">
        <v>112</v>
      </c>
      <c r="D12" s="299"/>
      <c r="J12" s="333"/>
      <c r="K12" s="333"/>
    </row>
    <row r="13" spans="1:11" ht="19.5" customHeight="1" x14ac:dyDescent="0.25">
      <c r="A13" s="286" t="s">
        <v>266</v>
      </c>
      <c r="B13" s="287">
        <v>68</v>
      </c>
      <c r="C13" s="288">
        <v>68</v>
      </c>
      <c r="D13" s="299"/>
      <c r="J13" s="333"/>
      <c r="K13" s="333"/>
    </row>
    <row r="14" spans="1:11" ht="19.5" customHeight="1" thickBot="1" x14ac:dyDescent="0.3">
      <c r="A14" s="286" t="s">
        <v>268</v>
      </c>
      <c r="B14" s="287">
        <v>92</v>
      </c>
      <c r="C14" s="288">
        <v>93</v>
      </c>
      <c r="D14" s="299"/>
      <c r="J14" s="333"/>
      <c r="K14" s="333"/>
    </row>
    <row r="15" spans="1:11" s="14" customFormat="1" ht="17.45" customHeight="1" x14ac:dyDescent="0.25">
      <c r="A15" s="200" t="str">
        <f>'1-1'!A15</f>
        <v>112年第4季</v>
      </c>
      <c r="B15" s="289">
        <f>SUM(B25:B27)</f>
        <v>12</v>
      </c>
      <c r="C15" s="556">
        <f>SUM(C25:C27)</f>
        <v>27</v>
      </c>
      <c r="D15" s="299"/>
    </row>
    <row r="16" spans="1:11" s="14" customFormat="1" ht="17.45" customHeight="1" x14ac:dyDescent="0.25">
      <c r="A16" s="201" t="str">
        <f>'1-1'!A16</f>
        <v>112年1月</v>
      </c>
      <c r="B16" s="353">
        <v>10</v>
      </c>
      <c r="C16" s="350">
        <v>0</v>
      </c>
      <c r="D16" s="299"/>
      <c r="J16" s="334"/>
      <c r="K16" s="334"/>
    </row>
    <row r="17" spans="1:11" s="14" customFormat="1" ht="17.45" customHeight="1" x14ac:dyDescent="0.25">
      <c r="A17" s="202" t="s">
        <v>132</v>
      </c>
      <c r="B17" s="353">
        <v>8</v>
      </c>
      <c r="C17" s="350">
        <v>6</v>
      </c>
      <c r="D17" s="299"/>
      <c r="J17" s="334"/>
      <c r="K17" s="334"/>
    </row>
    <row r="18" spans="1:11" s="14" customFormat="1" ht="17.45" customHeight="1" x14ac:dyDescent="0.25">
      <c r="A18" s="202" t="s">
        <v>133</v>
      </c>
      <c r="B18" s="353">
        <v>0</v>
      </c>
      <c r="C18" s="350">
        <v>8</v>
      </c>
      <c r="D18" s="299"/>
      <c r="J18" s="334"/>
      <c r="K18" s="334"/>
    </row>
    <row r="19" spans="1:11" s="14" customFormat="1" ht="17.45" customHeight="1" x14ac:dyDescent="0.25">
      <c r="A19" s="202" t="s">
        <v>134</v>
      </c>
      <c r="B19" s="353">
        <v>4</v>
      </c>
      <c r="C19" s="350">
        <v>5</v>
      </c>
      <c r="D19" s="299"/>
      <c r="J19" s="334"/>
      <c r="K19" s="334"/>
    </row>
    <row r="20" spans="1:11" s="14" customFormat="1" ht="17.45" customHeight="1" x14ac:dyDescent="0.25">
      <c r="A20" s="202" t="s">
        <v>135</v>
      </c>
      <c r="B20" s="353">
        <v>6</v>
      </c>
      <c r="C20" s="350">
        <v>10</v>
      </c>
      <c r="D20" s="299"/>
      <c r="J20" s="334"/>
      <c r="K20" s="334"/>
    </row>
    <row r="21" spans="1:11" s="14" customFormat="1" ht="17.45" customHeight="1" x14ac:dyDescent="0.25">
      <c r="A21" s="202" t="s">
        <v>136</v>
      </c>
      <c r="B21" s="353">
        <v>1</v>
      </c>
      <c r="C21" s="350">
        <v>0</v>
      </c>
      <c r="D21" s="299"/>
      <c r="J21" s="334"/>
      <c r="K21" s="334"/>
    </row>
    <row r="22" spans="1:11" s="14" customFormat="1" ht="17.45" customHeight="1" x14ac:dyDescent="0.25">
      <c r="A22" s="202" t="s">
        <v>137</v>
      </c>
      <c r="B22" s="353">
        <v>11</v>
      </c>
      <c r="C22" s="350">
        <v>0</v>
      </c>
      <c r="D22" s="299"/>
      <c r="J22" s="334"/>
      <c r="K22" s="334"/>
    </row>
    <row r="23" spans="1:11" s="14" customFormat="1" ht="17.45" customHeight="1" x14ac:dyDescent="0.25">
      <c r="A23" s="202" t="s">
        <v>138</v>
      </c>
      <c r="B23" s="353">
        <v>0</v>
      </c>
      <c r="C23" s="350">
        <v>12</v>
      </c>
      <c r="D23" s="299"/>
      <c r="J23" s="334"/>
      <c r="K23" s="334"/>
    </row>
    <row r="24" spans="1:11" s="14" customFormat="1" ht="17.45" customHeight="1" x14ac:dyDescent="0.25">
      <c r="A24" s="202" t="s">
        <v>139</v>
      </c>
      <c r="B24" s="353">
        <v>16</v>
      </c>
      <c r="C24" s="350">
        <v>0</v>
      </c>
      <c r="D24" s="299"/>
      <c r="J24" s="334"/>
      <c r="K24" s="334"/>
    </row>
    <row r="25" spans="1:11" s="14" customFormat="1" ht="17.45" customHeight="1" x14ac:dyDescent="0.25">
      <c r="A25" s="202" t="s">
        <v>140</v>
      </c>
      <c r="B25" s="353">
        <v>0</v>
      </c>
      <c r="C25" s="350">
        <v>0</v>
      </c>
      <c r="D25" s="299"/>
      <c r="J25" s="334"/>
      <c r="K25" s="334"/>
    </row>
    <row r="26" spans="1:11" s="14" customFormat="1" ht="17.45" customHeight="1" x14ac:dyDescent="0.25">
      <c r="A26" s="202" t="s">
        <v>141</v>
      </c>
      <c r="B26" s="353">
        <v>12</v>
      </c>
      <c r="C26" s="350">
        <v>16</v>
      </c>
      <c r="J26" s="334"/>
      <c r="K26" s="334"/>
    </row>
    <row r="27" spans="1:11" s="14" customFormat="1" ht="17.45" customHeight="1" x14ac:dyDescent="0.25">
      <c r="A27" s="202" t="s">
        <v>142</v>
      </c>
      <c r="B27" s="353">
        <v>0</v>
      </c>
      <c r="C27" s="350">
        <v>11</v>
      </c>
      <c r="D27" s="299"/>
      <c r="J27" s="334"/>
      <c r="K27" s="334"/>
    </row>
    <row r="28" spans="1:11" s="14" customFormat="1" ht="17.45" customHeight="1" thickBot="1" x14ac:dyDescent="0.3">
      <c r="A28" s="515" t="str">
        <f>'1-1'!A28</f>
        <v>112年累積至12月</v>
      </c>
      <c r="B28" s="528">
        <f>SUM(B16:B27)</f>
        <v>68</v>
      </c>
      <c r="C28" s="525">
        <f>SUM(C16:C27)</f>
        <v>68</v>
      </c>
      <c r="D28" s="299"/>
    </row>
    <row r="29" spans="1:11" s="14" customFormat="1" ht="17.45" customHeight="1" x14ac:dyDescent="0.25">
      <c r="A29" s="200" t="str">
        <f>'1-1'!A29</f>
        <v>113年第4季</v>
      </c>
      <c r="B29" s="509">
        <f>SUM(B39:B41)</f>
        <v>8</v>
      </c>
      <c r="C29" s="507">
        <f>SUM(C39:C41)</f>
        <v>17</v>
      </c>
      <c r="D29" s="299"/>
    </row>
    <row r="30" spans="1:11" s="14" customFormat="1" ht="17.45" customHeight="1" x14ac:dyDescent="0.25">
      <c r="A30" s="201" t="str">
        <f>'1-1'!A30</f>
        <v>113年1月</v>
      </c>
      <c r="B30" s="558">
        <v>18</v>
      </c>
      <c r="C30" s="558">
        <v>19</v>
      </c>
      <c r="D30" s="299"/>
      <c r="J30" s="334"/>
      <c r="K30" s="334"/>
    </row>
    <row r="31" spans="1:11" s="14" customFormat="1" ht="17.45" customHeight="1" x14ac:dyDescent="0.25">
      <c r="A31" s="202" t="s">
        <v>143</v>
      </c>
      <c r="B31" s="558">
        <v>0</v>
      </c>
      <c r="C31" s="558">
        <v>0</v>
      </c>
      <c r="D31" s="299"/>
      <c r="J31" s="334"/>
      <c r="K31" s="334"/>
    </row>
    <row r="32" spans="1:11" s="14" customFormat="1" ht="17.45" customHeight="1" x14ac:dyDescent="0.25">
      <c r="A32" s="202" t="s">
        <v>144</v>
      </c>
      <c r="B32" s="558">
        <v>31</v>
      </c>
      <c r="C32" s="558">
        <v>23</v>
      </c>
      <c r="D32" s="299"/>
      <c r="J32" s="334"/>
      <c r="K32" s="334"/>
    </row>
    <row r="33" spans="1:11" s="14" customFormat="1" ht="17.45" customHeight="1" x14ac:dyDescent="0.25">
      <c r="A33" s="202" t="s">
        <v>134</v>
      </c>
      <c r="B33" s="558">
        <v>3</v>
      </c>
      <c r="C33" s="558">
        <v>8</v>
      </c>
      <c r="D33" s="299"/>
      <c r="J33" s="334"/>
      <c r="K33" s="334"/>
    </row>
    <row r="34" spans="1:11" s="14" customFormat="1" ht="17.45" customHeight="1" x14ac:dyDescent="0.25">
      <c r="A34" s="202" t="s">
        <v>135</v>
      </c>
      <c r="B34" s="558">
        <v>11</v>
      </c>
      <c r="C34" s="558">
        <v>3</v>
      </c>
      <c r="D34" s="299"/>
      <c r="J34" s="334"/>
      <c r="K34" s="334"/>
    </row>
    <row r="35" spans="1:11" s="14" customFormat="1" ht="17.45" customHeight="1" x14ac:dyDescent="0.25">
      <c r="A35" s="202" t="s">
        <v>136</v>
      </c>
      <c r="B35" s="558">
        <v>8</v>
      </c>
      <c r="C35" s="558">
        <v>11</v>
      </c>
      <c r="D35" s="299"/>
      <c r="J35" s="334"/>
      <c r="K35" s="334"/>
    </row>
    <row r="36" spans="1:11" s="14" customFormat="1" ht="17.45" customHeight="1" x14ac:dyDescent="0.25">
      <c r="A36" s="202" t="s">
        <v>137</v>
      </c>
      <c r="B36" s="558">
        <v>0</v>
      </c>
      <c r="C36" s="558">
        <v>8</v>
      </c>
      <c r="D36" s="299"/>
      <c r="J36" s="334"/>
      <c r="K36" s="334"/>
    </row>
    <row r="37" spans="1:11" s="14" customFormat="1" ht="17.45" customHeight="1" x14ac:dyDescent="0.25">
      <c r="A37" s="202" t="s">
        <v>138</v>
      </c>
      <c r="B37" s="558">
        <v>4</v>
      </c>
      <c r="C37" s="558">
        <v>4</v>
      </c>
      <c r="D37" s="299"/>
      <c r="J37" s="334" t="s">
        <v>195</v>
      </c>
      <c r="K37" s="334"/>
    </row>
    <row r="38" spans="1:11" s="14" customFormat="1" ht="17.45" customHeight="1" x14ac:dyDescent="0.25">
      <c r="A38" s="202" t="s">
        <v>139</v>
      </c>
      <c r="B38" s="558">
        <v>9</v>
      </c>
      <c r="C38" s="558">
        <v>0</v>
      </c>
      <c r="D38" s="299"/>
      <c r="J38" s="334"/>
      <c r="K38" s="334"/>
    </row>
    <row r="39" spans="1:11" s="14" customFormat="1" ht="17.45" customHeight="1" x14ac:dyDescent="0.25">
      <c r="A39" s="202" t="s">
        <v>140</v>
      </c>
      <c r="B39" s="558">
        <v>1</v>
      </c>
      <c r="C39" s="558">
        <v>9</v>
      </c>
      <c r="D39" s="299"/>
      <c r="J39" s="334"/>
      <c r="K39" s="334"/>
    </row>
    <row r="40" spans="1:11" s="14" customFormat="1" ht="17.45" customHeight="1" x14ac:dyDescent="0.25">
      <c r="A40" s="202" t="s">
        <v>141</v>
      </c>
      <c r="B40" s="558">
        <v>5</v>
      </c>
      <c r="C40" s="558">
        <v>6</v>
      </c>
      <c r="D40" s="299"/>
      <c r="J40" s="334"/>
      <c r="K40" s="334"/>
    </row>
    <row r="41" spans="1:11" s="14" customFormat="1" ht="17.45" customHeight="1" x14ac:dyDescent="0.25">
      <c r="A41" s="202" t="s">
        <v>142</v>
      </c>
      <c r="B41" s="558">
        <v>2</v>
      </c>
      <c r="C41" s="558">
        <v>2</v>
      </c>
      <c r="D41" s="299"/>
      <c r="J41" s="334"/>
      <c r="K41" s="334"/>
    </row>
    <row r="42" spans="1:11" s="14" customFormat="1" ht="17.45" customHeight="1" thickBot="1" x14ac:dyDescent="0.3">
      <c r="A42" s="519" t="str">
        <f>'1-1'!A42</f>
        <v>113年累積至12月</v>
      </c>
      <c r="B42" s="525">
        <f>SUM(B30:B41)</f>
        <v>92</v>
      </c>
      <c r="C42" s="525">
        <f>SUM(C30:C41)</f>
        <v>93</v>
      </c>
      <c r="D42" s="299"/>
    </row>
    <row r="43" spans="1:11" ht="33.75" customHeight="1" x14ac:dyDescent="0.25">
      <c r="A43" s="203" t="str">
        <f>'1-1'!A43</f>
        <v>113年第4季較上年同期%</v>
      </c>
      <c r="B43" s="250">
        <f>(B29/B15-1)*100</f>
        <v>-33.333333333333336</v>
      </c>
      <c r="C43" s="557">
        <f>(C29/C15-1)*100</f>
        <v>-37.037037037037038</v>
      </c>
      <c r="D43" s="299"/>
    </row>
    <row r="44" spans="1:11" ht="33" customHeight="1" thickBot="1" x14ac:dyDescent="0.3">
      <c r="A44" s="204" t="str">
        <f>'1-1'!A44</f>
        <v>累積至113年12月較上年同期%</v>
      </c>
      <c r="B44" s="251">
        <f>(B42/B28-1)*100</f>
        <v>35.294117647058833</v>
      </c>
      <c r="C44" s="413">
        <f>(C42/C28-1)*100</f>
        <v>36.764705882352942</v>
      </c>
      <c r="D44" s="299"/>
    </row>
    <row r="45" spans="1:11" ht="20.100000000000001" customHeight="1" x14ac:dyDescent="0.25">
      <c r="B45" s="34"/>
      <c r="C45" s="34"/>
    </row>
    <row r="46" spans="1:11" ht="16.5" customHeight="1" x14ac:dyDescent="0.25">
      <c r="A46" s="207"/>
      <c r="B46" s="302"/>
      <c r="C46" s="302"/>
    </row>
    <row r="47" spans="1:11" ht="20.100000000000001" customHeight="1" x14ac:dyDescent="0.25">
      <c r="A47" s="207"/>
      <c r="B47" s="302"/>
      <c r="C47" s="302"/>
    </row>
    <row r="48" spans="1:11" ht="20.100000000000001" customHeight="1" x14ac:dyDescent="0.25">
      <c r="A48" s="207"/>
      <c r="B48" s="302"/>
      <c r="C48" s="302"/>
    </row>
    <row r="49" spans="1:3" ht="20.100000000000001" customHeight="1" x14ac:dyDescent="0.25">
      <c r="A49" s="207"/>
      <c r="B49" s="302"/>
      <c r="C49" s="302"/>
    </row>
    <row r="50" spans="1:3" ht="15" customHeight="1" x14ac:dyDescent="0.25">
      <c r="A50" s="207"/>
      <c r="B50" s="302"/>
      <c r="C50" s="302"/>
    </row>
    <row r="51" spans="1:3" ht="15" customHeight="1" x14ac:dyDescent="0.25">
      <c r="A51" s="207"/>
      <c r="B51" s="302"/>
      <c r="C51" s="302"/>
    </row>
    <row r="52" spans="1:3" ht="20.100000000000001" customHeight="1" x14ac:dyDescent="0.25">
      <c r="A52" s="207"/>
      <c r="B52" s="302"/>
      <c r="C52" s="302"/>
    </row>
    <row r="53" spans="1:3" ht="20.100000000000001" customHeight="1" x14ac:dyDescent="0.25">
      <c r="A53" s="207"/>
      <c r="B53" s="313"/>
      <c r="C53" s="313"/>
    </row>
    <row r="54" spans="1:3" ht="20.100000000000001" customHeight="1" x14ac:dyDescent="0.25">
      <c r="A54" s="207"/>
      <c r="B54" s="313"/>
      <c r="C54" s="313"/>
    </row>
    <row r="55" spans="1:3" ht="20.100000000000001" customHeight="1" x14ac:dyDescent="0.25">
      <c r="A55" s="207"/>
      <c r="B55" s="313"/>
      <c r="C55" s="313"/>
    </row>
    <row r="56" spans="1:3" ht="20.100000000000001" customHeight="1" x14ac:dyDescent="0.25">
      <c r="A56" s="207"/>
      <c r="B56" s="313"/>
      <c r="C56" s="313"/>
    </row>
    <row r="57" spans="1:3" ht="20.100000000000001" customHeight="1" x14ac:dyDescent="0.25">
      <c r="A57" s="207"/>
      <c r="B57" s="313"/>
      <c r="C57" s="313"/>
    </row>
    <row r="58" spans="1:3" ht="20.100000000000001" customHeight="1" x14ac:dyDescent="0.25">
      <c r="A58" s="207"/>
      <c r="B58" s="302"/>
      <c r="C58" s="302"/>
    </row>
    <row r="59" spans="1:3" ht="20.100000000000001" customHeight="1" x14ac:dyDescent="0.25">
      <c r="A59" s="207"/>
      <c r="B59" s="302"/>
      <c r="C59" s="302"/>
    </row>
    <row r="60" spans="1:3" ht="20.100000000000001" customHeight="1" x14ac:dyDescent="0.25">
      <c r="A60" s="207"/>
      <c r="B60" s="302"/>
      <c r="C60" s="302"/>
    </row>
    <row r="61" spans="1:3" ht="20.100000000000001" customHeight="1" x14ac:dyDescent="0.25">
      <c r="A61" s="207"/>
      <c r="B61" s="302"/>
      <c r="C61" s="302"/>
    </row>
    <row r="62" spans="1:3" ht="20.100000000000001" customHeight="1" x14ac:dyDescent="0.25">
      <c r="A62" s="207"/>
      <c r="B62" s="302"/>
      <c r="C62" s="302"/>
    </row>
    <row r="63" spans="1:3" ht="20.100000000000001" customHeight="1" x14ac:dyDescent="0.25">
      <c r="A63" s="207"/>
      <c r="B63" s="302"/>
      <c r="C63" s="302"/>
    </row>
    <row r="64" spans="1:3" ht="20.100000000000001" customHeight="1" x14ac:dyDescent="0.25">
      <c r="A64" s="207"/>
      <c r="B64" s="486"/>
      <c r="C64" s="487"/>
    </row>
    <row r="65" spans="1:3" ht="20.100000000000001" customHeight="1" x14ac:dyDescent="0.25">
      <c r="A65" s="207"/>
      <c r="B65" s="486"/>
      <c r="C65" s="486"/>
    </row>
    <row r="66" spans="1:3" ht="20.100000000000001" customHeight="1" x14ac:dyDescent="0.25">
      <c r="A66" s="207"/>
      <c r="B66" s="486"/>
      <c r="C66" s="486"/>
    </row>
    <row r="67" spans="1:3" ht="20.100000000000001" customHeight="1" x14ac:dyDescent="0.25">
      <c r="A67" s="207"/>
      <c r="B67" s="486"/>
      <c r="C67" s="486"/>
    </row>
    <row r="68" spans="1:3" ht="20.100000000000001" customHeight="1" x14ac:dyDescent="0.25">
      <c r="A68" s="207"/>
      <c r="B68" s="486"/>
      <c r="C68" s="486"/>
    </row>
    <row r="69" spans="1:3" ht="20.100000000000001" customHeight="1" x14ac:dyDescent="0.25">
      <c r="A69" s="207"/>
      <c r="B69" s="486"/>
      <c r="C69" s="486"/>
    </row>
    <row r="70" spans="1:3" ht="20.100000000000001" customHeight="1" x14ac:dyDescent="0.25">
      <c r="A70" s="207"/>
      <c r="B70" s="486"/>
      <c r="C70" s="486"/>
    </row>
    <row r="71" spans="1:3" ht="20.100000000000001" customHeight="1" x14ac:dyDescent="0.25">
      <c r="B71" s="302"/>
      <c r="C71" s="302"/>
    </row>
    <row r="72" spans="1:3" ht="20.100000000000001" customHeight="1" x14ac:dyDescent="0.25">
      <c r="B72" s="302"/>
      <c r="C72" s="302"/>
    </row>
    <row r="73" spans="1:3" ht="20.100000000000001" customHeight="1" x14ac:dyDescent="0.25">
      <c r="B73" s="302"/>
      <c r="C73" s="302"/>
    </row>
    <row r="74" spans="1:3" ht="20.100000000000001" customHeight="1" x14ac:dyDescent="0.25">
      <c r="B74" s="302"/>
      <c r="C74" s="302"/>
    </row>
    <row r="75" spans="1:3" ht="20.100000000000001" customHeight="1" x14ac:dyDescent="0.25">
      <c r="B75" s="302"/>
      <c r="C75" s="302"/>
    </row>
    <row r="76" spans="1:3" ht="20.100000000000001" customHeight="1" x14ac:dyDescent="0.25">
      <c r="B76" s="302"/>
      <c r="C76" s="302"/>
    </row>
    <row r="77" spans="1:3" ht="20.100000000000001" customHeight="1" x14ac:dyDescent="0.25">
      <c r="B77" s="302"/>
      <c r="C77" s="302"/>
    </row>
    <row r="78" spans="1:3" ht="20.100000000000001" customHeight="1" x14ac:dyDescent="0.25">
      <c r="B78" s="302"/>
      <c r="C78" s="302"/>
    </row>
  </sheetData>
  <mergeCells count="1">
    <mergeCell ref="A1:C1"/>
  </mergeCells>
  <phoneticPr fontId="2" type="noConversion"/>
  <printOptions horizontalCentered="1"/>
  <pageMargins left="0.98425196850393704" right="0.78740157480314965" top="0.78740157480314965" bottom="0.98425196850393704" header="0.51181102362204722" footer="0.51181102362204722"/>
  <pageSetup paperSize="9" orientation="portrait" r:id="rId1"/>
  <headerFooter alignWithMargins="0">
    <oddFooter>&amp;C&amp;"Times New Roman,標準"-9-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5"/>
  <sheetViews>
    <sheetView view="pageBreakPreview" zoomScaleNormal="110" zoomScaleSheetLayoutView="100" workbookViewId="0">
      <pane xSplit="1" ySplit="4" topLeftCell="B22" activePane="bottomRight" state="frozen"/>
      <selection activeCell="J13" sqref="J13"/>
      <selection pane="topRight" activeCell="J13" sqref="J13"/>
      <selection pane="bottomLeft" activeCell="J13" sqref="J13"/>
      <selection pane="bottomRight" activeCell="O1" sqref="O1"/>
    </sheetView>
  </sheetViews>
  <sheetFormatPr defaultColWidth="6.625" defaultRowHeight="17.100000000000001" customHeight="1" x14ac:dyDescent="0.25"/>
  <cols>
    <col min="1" max="1" width="14.375" style="220" customWidth="1"/>
    <col min="2" max="2" width="7.125" style="37" customWidth="1"/>
    <col min="3" max="3" width="7.25" style="37" customWidth="1"/>
    <col min="4" max="4" width="6.875" style="37" customWidth="1"/>
    <col min="5" max="5" width="7.25" style="37" customWidth="1"/>
    <col min="6" max="6" width="6.75" style="37" customWidth="1"/>
    <col min="7" max="7" width="7.125" style="37" customWidth="1"/>
    <col min="8" max="9" width="7" style="37" customWidth="1"/>
    <col min="10" max="10" width="7.375" style="37" customWidth="1"/>
    <col min="11" max="11" width="7.875" style="37" customWidth="1"/>
    <col min="12" max="12" width="7" style="37" customWidth="1"/>
    <col min="13" max="14" width="6.75" style="37" customWidth="1"/>
    <col min="15" max="15" width="6.625" style="37"/>
    <col min="16" max="16" width="7.625" style="7" bestFit="1" customWidth="1"/>
    <col min="17" max="17" width="6.625" style="7"/>
    <col min="18" max="18" width="8" style="7" bestFit="1" customWidth="1"/>
    <col min="19" max="16384" width="6.625" style="7"/>
  </cols>
  <sheetData>
    <row r="1" spans="1:29" s="6" customFormat="1" ht="30.2" customHeight="1" thickBot="1" x14ac:dyDescent="0.35">
      <c r="A1" s="645" t="s">
        <v>19</v>
      </c>
      <c r="B1" s="645"/>
      <c r="C1" s="645"/>
      <c r="D1" s="645"/>
      <c r="E1" s="645"/>
      <c r="F1" s="645"/>
      <c r="G1" s="645"/>
      <c r="H1" s="646"/>
      <c r="I1" s="646"/>
      <c r="J1" s="646"/>
      <c r="K1" s="646"/>
      <c r="L1" s="646"/>
      <c r="M1" s="646"/>
      <c r="N1" s="647"/>
      <c r="O1" s="36"/>
    </row>
    <row r="2" spans="1:29" s="8" customFormat="1" ht="30.2" customHeight="1" thickBot="1" x14ac:dyDescent="0.3">
      <c r="A2" s="217" t="s">
        <v>145</v>
      </c>
      <c r="B2" s="77" t="s">
        <v>20</v>
      </c>
      <c r="C2" s="77" t="s">
        <v>21</v>
      </c>
      <c r="D2" s="77" t="s">
        <v>22</v>
      </c>
      <c r="E2" s="77" t="s">
        <v>23</v>
      </c>
      <c r="F2" s="77" t="s">
        <v>24</v>
      </c>
      <c r="G2" s="77" t="s">
        <v>25</v>
      </c>
      <c r="H2" s="77" t="s">
        <v>26</v>
      </c>
      <c r="I2" s="77" t="s">
        <v>27</v>
      </c>
      <c r="J2" s="77" t="s">
        <v>28</v>
      </c>
      <c r="K2" s="77" t="s">
        <v>29</v>
      </c>
      <c r="L2" s="77" t="s">
        <v>30</v>
      </c>
      <c r="M2" s="77" t="s">
        <v>31</v>
      </c>
      <c r="N2" s="78" t="s">
        <v>32</v>
      </c>
      <c r="O2" s="42"/>
    </row>
    <row r="3" spans="1:29" ht="14.25" hidden="1" customHeight="1" x14ac:dyDescent="0.25">
      <c r="A3" s="218" t="s">
        <v>151</v>
      </c>
      <c r="B3" s="9">
        <v>74031</v>
      </c>
      <c r="C3" s="21">
        <v>94958</v>
      </c>
      <c r="D3" s="9">
        <v>60557</v>
      </c>
      <c r="E3" s="21">
        <v>78618</v>
      </c>
      <c r="F3" s="9">
        <v>8581</v>
      </c>
      <c r="G3" s="9">
        <v>955</v>
      </c>
      <c r="H3" s="9">
        <v>225</v>
      </c>
      <c r="I3" s="9">
        <v>513</v>
      </c>
      <c r="J3" s="9">
        <v>42536</v>
      </c>
      <c r="K3" s="9">
        <v>1046</v>
      </c>
      <c r="L3" s="9">
        <v>9299</v>
      </c>
      <c r="M3" s="9">
        <v>8358</v>
      </c>
      <c r="N3" s="9">
        <v>293</v>
      </c>
      <c r="P3"/>
      <c r="Q3"/>
      <c r="R3"/>
      <c r="S3"/>
      <c r="T3"/>
      <c r="U3" s="277"/>
      <c r="V3" s="277"/>
      <c r="W3" s="277"/>
      <c r="X3" s="277"/>
      <c r="Y3" s="277"/>
      <c r="Z3" s="277"/>
      <c r="AA3"/>
      <c r="AB3"/>
      <c r="AC3"/>
    </row>
    <row r="4" spans="1:29" ht="14.25" hidden="1" customHeight="1" x14ac:dyDescent="0.25">
      <c r="A4" s="218" t="s">
        <v>68</v>
      </c>
      <c r="B4" s="9">
        <v>75933</v>
      </c>
      <c r="C4" s="21">
        <v>97776</v>
      </c>
      <c r="D4" s="9">
        <v>66257</v>
      </c>
      <c r="E4" s="21">
        <v>84781</v>
      </c>
      <c r="F4" s="9">
        <v>7641</v>
      </c>
      <c r="G4" s="9">
        <v>868</v>
      </c>
      <c r="H4" s="9">
        <v>213</v>
      </c>
      <c r="I4" s="9">
        <v>627</v>
      </c>
      <c r="J4" s="9">
        <v>39624</v>
      </c>
      <c r="K4" s="9">
        <v>859</v>
      </c>
      <c r="L4" s="9">
        <v>7327</v>
      </c>
      <c r="M4" s="9">
        <v>8744</v>
      </c>
      <c r="N4" s="9">
        <v>324</v>
      </c>
      <c r="P4"/>
      <c r="Q4"/>
      <c r="R4"/>
      <c r="S4"/>
      <c r="T4"/>
      <c r="U4" s="277"/>
      <c r="V4" s="277"/>
      <c r="W4" s="277"/>
      <c r="X4" s="277"/>
      <c r="Y4" s="277"/>
      <c r="Z4" s="277"/>
      <c r="AA4"/>
      <c r="AB4"/>
      <c r="AC4"/>
    </row>
    <row r="5" spans="1:29" ht="14.25" hidden="1" customHeight="1" x14ac:dyDescent="0.25">
      <c r="A5" s="219" t="s">
        <v>67</v>
      </c>
      <c r="B5" s="197">
        <v>78523</v>
      </c>
      <c r="C5" s="21">
        <v>101327</v>
      </c>
      <c r="D5" s="9">
        <v>62993</v>
      </c>
      <c r="E5" s="21">
        <v>81703</v>
      </c>
      <c r="F5" s="9">
        <v>7692</v>
      </c>
      <c r="G5" s="9">
        <v>780</v>
      </c>
      <c r="H5" s="9">
        <v>210</v>
      </c>
      <c r="I5" s="9">
        <v>669</v>
      </c>
      <c r="J5" s="9">
        <v>41471</v>
      </c>
      <c r="K5" s="9">
        <v>930</v>
      </c>
      <c r="L5" s="9">
        <v>8998</v>
      </c>
      <c r="M5" s="9">
        <v>12323</v>
      </c>
      <c r="N5" s="9">
        <v>319</v>
      </c>
      <c r="P5"/>
      <c r="Q5"/>
      <c r="R5"/>
      <c r="S5"/>
      <c r="T5"/>
      <c r="U5" s="277"/>
      <c r="V5" s="277"/>
      <c r="W5" s="277"/>
      <c r="X5" s="277"/>
      <c r="Y5" s="277"/>
      <c r="Z5" s="277"/>
      <c r="AA5"/>
      <c r="AB5"/>
      <c r="AC5"/>
    </row>
    <row r="6" spans="1:29" ht="14.25" hidden="1" customHeight="1" x14ac:dyDescent="0.25">
      <c r="A6" s="218" t="s">
        <v>149</v>
      </c>
      <c r="B6" s="9">
        <v>79300</v>
      </c>
      <c r="C6" s="21">
        <v>101331</v>
      </c>
      <c r="D6" s="9">
        <v>68177</v>
      </c>
      <c r="E6" s="21">
        <v>88274</v>
      </c>
      <c r="F6" s="9">
        <v>8956</v>
      </c>
      <c r="G6" s="9">
        <v>822</v>
      </c>
      <c r="H6" s="9">
        <v>187</v>
      </c>
      <c r="I6" s="9">
        <v>515</v>
      </c>
      <c r="J6" s="9">
        <v>43030</v>
      </c>
      <c r="K6" s="9">
        <v>763</v>
      </c>
      <c r="L6" s="9">
        <v>9469</v>
      </c>
      <c r="M6" s="9">
        <v>8552</v>
      </c>
      <c r="N6" s="9">
        <v>332</v>
      </c>
      <c r="P6"/>
      <c r="Q6"/>
      <c r="R6"/>
      <c r="S6"/>
      <c r="T6"/>
      <c r="U6" s="277"/>
      <c r="V6" s="277"/>
      <c r="W6" s="277"/>
      <c r="X6" s="277"/>
      <c r="Y6" s="277"/>
      <c r="Z6" s="277"/>
      <c r="AA6"/>
      <c r="AB6"/>
      <c r="AC6"/>
    </row>
    <row r="7" spans="1:29" ht="14.25" hidden="1" customHeight="1" x14ac:dyDescent="0.25">
      <c r="A7" s="219" t="s">
        <v>127</v>
      </c>
      <c r="B7" s="197">
        <v>83802</v>
      </c>
      <c r="C7" s="9">
        <v>108758</v>
      </c>
      <c r="D7" s="9">
        <v>74226</v>
      </c>
      <c r="E7" s="9">
        <v>96721</v>
      </c>
      <c r="F7" s="9">
        <v>8903</v>
      </c>
      <c r="G7" s="9">
        <v>913</v>
      </c>
      <c r="H7" s="9">
        <v>248</v>
      </c>
      <c r="I7" s="9">
        <v>640</v>
      </c>
      <c r="J7" s="9">
        <v>41013</v>
      </c>
      <c r="K7" s="9">
        <v>696</v>
      </c>
      <c r="L7" s="9">
        <v>9147</v>
      </c>
      <c r="M7" s="9">
        <v>9153</v>
      </c>
      <c r="N7" s="9">
        <v>333</v>
      </c>
      <c r="P7"/>
      <c r="Q7"/>
      <c r="R7"/>
      <c r="S7"/>
      <c r="T7"/>
      <c r="U7" s="277"/>
      <c r="V7" s="277"/>
      <c r="W7" s="277"/>
      <c r="X7" s="277"/>
      <c r="Y7" s="277"/>
      <c r="Z7" s="277"/>
      <c r="AA7"/>
      <c r="AB7"/>
      <c r="AC7"/>
    </row>
    <row r="8" spans="1:29" ht="14.25" hidden="1" customHeight="1" x14ac:dyDescent="0.25">
      <c r="A8" s="219" t="s">
        <v>180</v>
      </c>
      <c r="B8" s="197">
        <v>84816</v>
      </c>
      <c r="C8" s="9">
        <v>110074</v>
      </c>
      <c r="D8" s="9">
        <v>71809</v>
      </c>
      <c r="E8" s="9">
        <v>94042</v>
      </c>
      <c r="F8" s="9">
        <v>8464</v>
      </c>
      <c r="G8" s="9">
        <v>872</v>
      </c>
      <c r="H8" s="9">
        <v>199</v>
      </c>
      <c r="I8" s="9">
        <v>543</v>
      </c>
      <c r="J8" s="9">
        <v>44444</v>
      </c>
      <c r="K8" s="9">
        <v>928</v>
      </c>
      <c r="L8" s="9">
        <v>8907</v>
      </c>
      <c r="M8" s="9">
        <v>9486</v>
      </c>
      <c r="N8" s="9">
        <v>330</v>
      </c>
      <c r="P8"/>
      <c r="Q8"/>
      <c r="R8"/>
      <c r="S8"/>
      <c r="T8"/>
      <c r="U8" s="277"/>
      <c r="V8" s="277"/>
      <c r="W8" s="277"/>
      <c r="X8" s="277"/>
      <c r="Y8" s="277"/>
      <c r="Z8" s="277"/>
      <c r="AA8"/>
      <c r="AB8"/>
      <c r="AC8"/>
    </row>
    <row r="9" spans="1:29" ht="14.25" hidden="1" customHeight="1" x14ac:dyDescent="0.25">
      <c r="A9" s="219" t="s">
        <v>188</v>
      </c>
      <c r="B9" s="197">
        <v>86794</v>
      </c>
      <c r="C9" s="9">
        <v>111681</v>
      </c>
      <c r="D9" s="9">
        <v>70785</v>
      </c>
      <c r="E9" s="9">
        <v>93500</v>
      </c>
      <c r="F9" s="9">
        <v>8187</v>
      </c>
      <c r="G9" s="9">
        <v>664</v>
      </c>
      <c r="H9" s="9">
        <v>192</v>
      </c>
      <c r="I9" s="9">
        <v>642</v>
      </c>
      <c r="J9" s="9">
        <v>45523</v>
      </c>
      <c r="K9" s="9">
        <v>1202</v>
      </c>
      <c r="L9" s="9">
        <v>10596</v>
      </c>
      <c r="M9" s="9">
        <v>9291</v>
      </c>
      <c r="N9" s="9">
        <v>333</v>
      </c>
      <c r="P9"/>
      <c r="Q9"/>
      <c r="R9"/>
      <c r="S9"/>
      <c r="T9"/>
      <c r="U9" s="277"/>
      <c r="V9" s="277"/>
      <c r="W9" s="277"/>
      <c r="X9" s="277"/>
      <c r="Y9" s="277"/>
      <c r="Z9" s="277"/>
      <c r="AA9"/>
      <c r="AB9"/>
      <c r="AC9"/>
    </row>
    <row r="10" spans="1:29" ht="14.25" customHeight="1" x14ac:dyDescent="0.25">
      <c r="A10" s="219" t="s">
        <v>201</v>
      </c>
      <c r="B10" s="197">
        <v>94089</v>
      </c>
      <c r="C10" s="9">
        <v>119660</v>
      </c>
      <c r="D10" s="9">
        <v>78849</v>
      </c>
      <c r="E10" s="9">
        <v>100444</v>
      </c>
      <c r="F10" s="9">
        <v>9013</v>
      </c>
      <c r="G10" s="9">
        <v>784</v>
      </c>
      <c r="H10" s="9">
        <v>162</v>
      </c>
      <c r="I10" s="9">
        <v>832</v>
      </c>
      <c r="J10" s="9">
        <v>48129</v>
      </c>
      <c r="K10" s="9">
        <v>782</v>
      </c>
      <c r="L10" s="9">
        <v>9885</v>
      </c>
      <c r="M10" s="9">
        <v>10413</v>
      </c>
      <c r="N10" s="9">
        <v>311</v>
      </c>
      <c r="P10"/>
      <c r="Q10"/>
      <c r="R10"/>
      <c r="S10"/>
      <c r="T10"/>
      <c r="U10" s="277"/>
      <c r="V10" s="277"/>
      <c r="W10" s="277"/>
      <c r="X10" s="277"/>
      <c r="Y10" s="277"/>
      <c r="Z10" s="277"/>
      <c r="AA10"/>
      <c r="AB10"/>
      <c r="AC10"/>
    </row>
    <row r="11" spans="1:29" ht="14.25" customHeight="1" x14ac:dyDescent="0.25">
      <c r="A11" s="219" t="s">
        <v>202</v>
      </c>
      <c r="B11" s="197">
        <v>95917</v>
      </c>
      <c r="C11" s="9">
        <v>123217</v>
      </c>
      <c r="D11" s="9">
        <v>81460</v>
      </c>
      <c r="E11" s="9">
        <v>102439</v>
      </c>
      <c r="F11" s="9">
        <v>8482</v>
      </c>
      <c r="G11" s="9">
        <v>696</v>
      </c>
      <c r="H11" s="9">
        <v>152</v>
      </c>
      <c r="I11" s="9">
        <v>731</v>
      </c>
      <c r="J11" s="9">
        <v>55045</v>
      </c>
      <c r="K11" s="9">
        <v>581</v>
      </c>
      <c r="L11" s="9">
        <v>10946</v>
      </c>
      <c r="M11" s="9">
        <v>10176</v>
      </c>
      <c r="N11" s="9">
        <v>283</v>
      </c>
      <c r="P11"/>
      <c r="Q11"/>
      <c r="R11"/>
      <c r="S11"/>
      <c r="T11"/>
      <c r="U11" s="277"/>
      <c r="V11" s="277"/>
      <c r="W11" s="277"/>
      <c r="X11" s="277"/>
      <c r="Y11" s="277"/>
      <c r="Z11" s="277"/>
      <c r="AA11"/>
      <c r="AB11"/>
      <c r="AC11"/>
    </row>
    <row r="12" spans="1:29" ht="14.25" customHeight="1" x14ac:dyDescent="0.25">
      <c r="A12" s="219" t="s">
        <v>212</v>
      </c>
      <c r="B12" s="197">
        <v>94778</v>
      </c>
      <c r="C12" s="9">
        <v>122320</v>
      </c>
      <c r="D12" s="9">
        <v>79400</v>
      </c>
      <c r="E12" s="9">
        <v>102170</v>
      </c>
      <c r="F12" s="9">
        <v>7769</v>
      </c>
      <c r="G12" s="9">
        <v>633</v>
      </c>
      <c r="H12" s="9">
        <v>141</v>
      </c>
      <c r="I12" s="9">
        <v>779</v>
      </c>
      <c r="J12" s="9">
        <v>53843</v>
      </c>
      <c r="K12" s="9">
        <v>693</v>
      </c>
      <c r="L12" s="9">
        <v>10366</v>
      </c>
      <c r="M12" s="9">
        <v>13021</v>
      </c>
      <c r="N12" s="9">
        <v>263</v>
      </c>
      <c r="P12"/>
      <c r="Q12"/>
      <c r="R12"/>
      <c r="S12"/>
      <c r="T12"/>
      <c r="U12" s="277"/>
      <c r="V12" s="277"/>
      <c r="W12" s="277"/>
      <c r="X12" s="277"/>
      <c r="Y12" s="277"/>
      <c r="Z12" s="277"/>
      <c r="AA12"/>
      <c r="AB12"/>
      <c r="AC12"/>
    </row>
    <row r="13" spans="1:29" ht="14.25" customHeight="1" x14ac:dyDescent="0.25">
      <c r="A13" s="219" t="s">
        <v>214</v>
      </c>
      <c r="B13" s="197">
        <v>91535</v>
      </c>
      <c r="C13" s="9">
        <v>114680</v>
      </c>
      <c r="D13" s="9">
        <v>75493</v>
      </c>
      <c r="E13" s="9">
        <v>96425</v>
      </c>
      <c r="F13" s="9">
        <v>7037</v>
      </c>
      <c r="G13" s="9">
        <v>540</v>
      </c>
      <c r="H13" s="9">
        <v>155</v>
      </c>
      <c r="I13" s="9">
        <v>638</v>
      </c>
      <c r="J13" s="9">
        <v>57859</v>
      </c>
      <c r="K13" s="9">
        <v>457</v>
      </c>
      <c r="L13" s="9">
        <v>9714</v>
      </c>
      <c r="M13" s="9">
        <v>13204</v>
      </c>
      <c r="N13" s="9">
        <v>181</v>
      </c>
      <c r="P13"/>
      <c r="Q13"/>
      <c r="R13"/>
      <c r="S13"/>
      <c r="T13"/>
      <c r="U13" s="277"/>
      <c r="V13" s="277"/>
      <c r="W13" s="277"/>
      <c r="X13" s="277"/>
      <c r="Y13" s="277"/>
      <c r="Z13" s="277"/>
      <c r="AA13"/>
      <c r="AB13"/>
      <c r="AC13"/>
    </row>
    <row r="14" spans="1:29" ht="14.25" customHeight="1" thickBot="1" x14ac:dyDescent="0.3">
      <c r="A14" s="219" t="s">
        <v>265</v>
      </c>
      <c r="B14" s="314">
        <v>90341</v>
      </c>
      <c r="C14" s="278">
        <v>112534</v>
      </c>
      <c r="D14" s="278">
        <v>78436</v>
      </c>
      <c r="E14" s="278">
        <v>97746</v>
      </c>
      <c r="F14" s="278">
        <v>8146</v>
      </c>
      <c r="G14" s="278">
        <v>685</v>
      </c>
      <c r="H14" s="278">
        <v>139</v>
      </c>
      <c r="I14" s="278">
        <v>712</v>
      </c>
      <c r="J14" s="278">
        <v>56596</v>
      </c>
      <c r="K14" s="278">
        <v>824</v>
      </c>
      <c r="L14" s="278">
        <v>9783</v>
      </c>
      <c r="M14" s="278">
        <v>13112</v>
      </c>
      <c r="N14" s="278">
        <v>150</v>
      </c>
      <c r="P14"/>
      <c r="Q14"/>
      <c r="R14"/>
      <c r="S14"/>
      <c r="T14"/>
      <c r="U14" s="277"/>
      <c r="V14" s="277"/>
      <c r="W14" s="277"/>
      <c r="X14" s="277"/>
      <c r="Y14" s="277"/>
      <c r="Z14" s="277"/>
      <c r="AA14"/>
      <c r="AB14"/>
      <c r="AC14"/>
    </row>
    <row r="15" spans="1:29" s="22" customFormat="1" ht="14.25" customHeight="1" x14ac:dyDescent="0.25">
      <c r="A15" s="200" t="str">
        <f>'1-1'!A15</f>
        <v>112年第4季</v>
      </c>
      <c r="B15" s="49">
        <f>SUM(B25:B27)</f>
        <v>23250</v>
      </c>
      <c r="C15" s="49">
        <f t="shared" ref="C15:N15" si="0">SUM(C25:C27)</f>
        <v>29004</v>
      </c>
      <c r="D15" s="49">
        <f t="shared" si="0"/>
        <v>22787</v>
      </c>
      <c r="E15" s="49">
        <f t="shared" si="0"/>
        <v>28358</v>
      </c>
      <c r="F15" s="49">
        <f t="shared" si="0"/>
        <v>2003</v>
      </c>
      <c r="G15" s="49">
        <f t="shared" si="0"/>
        <v>153</v>
      </c>
      <c r="H15" s="49">
        <f t="shared" si="0"/>
        <v>36</v>
      </c>
      <c r="I15" s="49">
        <f t="shared" si="0"/>
        <v>153</v>
      </c>
      <c r="J15" s="49">
        <f t="shared" si="0"/>
        <v>14390</v>
      </c>
      <c r="K15" s="49">
        <f t="shared" si="0"/>
        <v>123</v>
      </c>
      <c r="L15" s="49">
        <f t="shared" si="0"/>
        <v>2442</v>
      </c>
      <c r="M15" s="49">
        <f t="shared" si="0"/>
        <v>3364</v>
      </c>
      <c r="N15" s="49">
        <f t="shared" si="0"/>
        <v>36</v>
      </c>
      <c r="O15" s="110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s="22" customFormat="1" ht="14.25" customHeight="1" x14ac:dyDescent="0.25">
      <c r="A16" s="202" t="str">
        <f>'1-1'!A16</f>
        <v>112年1月</v>
      </c>
      <c r="B16" s="29">
        <v>5321</v>
      </c>
      <c r="C16" s="29">
        <v>6724</v>
      </c>
      <c r="D16" s="29">
        <v>6591</v>
      </c>
      <c r="E16" s="29">
        <v>8505</v>
      </c>
      <c r="F16" s="29">
        <v>550</v>
      </c>
      <c r="G16" s="29">
        <v>38</v>
      </c>
      <c r="H16" s="29">
        <v>9</v>
      </c>
      <c r="I16" s="29">
        <v>38</v>
      </c>
      <c r="J16" s="29">
        <v>4068</v>
      </c>
      <c r="K16" s="18">
        <v>13</v>
      </c>
      <c r="L16" s="18">
        <v>346</v>
      </c>
      <c r="M16" s="18">
        <v>1031</v>
      </c>
      <c r="N16" s="18">
        <v>15</v>
      </c>
      <c r="O16" s="297"/>
      <c r="P16" s="297"/>
      <c r="Q16" s="297"/>
      <c r="R16" s="297"/>
      <c r="S16" s="297"/>
      <c r="T16" s="297"/>
      <c r="U16" s="297"/>
      <c r="V16" s="297"/>
      <c r="W16" s="297"/>
      <c r="X16" s="297"/>
      <c r="Y16" s="297"/>
      <c r="Z16" s="297"/>
      <c r="AA16" s="297"/>
    </row>
    <row r="17" spans="1:27" s="22" customFormat="1" ht="14.25" customHeight="1" x14ac:dyDescent="0.25">
      <c r="A17" s="202" t="s">
        <v>132</v>
      </c>
      <c r="B17" s="29">
        <v>6713</v>
      </c>
      <c r="C17" s="29">
        <v>8731</v>
      </c>
      <c r="D17" s="29">
        <v>4603</v>
      </c>
      <c r="E17" s="29">
        <v>5873</v>
      </c>
      <c r="F17" s="29">
        <v>495</v>
      </c>
      <c r="G17" s="29">
        <v>41</v>
      </c>
      <c r="H17" s="29">
        <v>28</v>
      </c>
      <c r="I17" s="29">
        <v>46</v>
      </c>
      <c r="J17" s="29">
        <v>4864</v>
      </c>
      <c r="K17" s="18">
        <v>61</v>
      </c>
      <c r="L17" s="18">
        <v>825</v>
      </c>
      <c r="M17" s="18">
        <v>1399</v>
      </c>
      <c r="N17" s="18">
        <v>10</v>
      </c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</row>
    <row r="18" spans="1:27" s="22" customFormat="1" ht="14.25" customHeight="1" x14ac:dyDescent="0.25">
      <c r="A18" s="202" t="s">
        <v>133</v>
      </c>
      <c r="B18" s="29">
        <v>9460</v>
      </c>
      <c r="C18" s="29">
        <v>11641</v>
      </c>
      <c r="D18" s="29">
        <v>5168</v>
      </c>
      <c r="E18" s="29">
        <v>6602</v>
      </c>
      <c r="F18" s="29">
        <v>652</v>
      </c>
      <c r="G18" s="29">
        <v>52</v>
      </c>
      <c r="H18" s="29">
        <v>19</v>
      </c>
      <c r="I18" s="29">
        <v>38</v>
      </c>
      <c r="J18" s="29">
        <v>5268</v>
      </c>
      <c r="K18" s="29">
        <v>41</v>
      </c>
      <c r="L18" s="29">
        <v>1049</v>
      </c>
      <c r="M18" s="29">
        <v>962</v>
      </c>
      <c r="N18" s="29">
        <v>18</v>
      </c>
      <c r="O18" s="297"/>
      <c r="P18" s="297"/>
      <c r="Q18" s="297"/>
      <c r="R18" s="297"/>
      <c r="S18" s="297"/>
      <c r="T18" s="297"/>
      <c r="U18" s="297"/>
      <c r="V18" s="297"/>
      <c r="W18" s="297"/>
      <c r="X18" s="297"/>
      <c r="Y18" s="297"/>
      <c r="Z18" s="297"/>
      <c r="AA18" s="297"/>
    </row>
    <row r="19" spans="1:27" s="22" customFormat="1" ht="14.25" customHeight="1" x14ac:dyDescent="0.25">
      <c r="A19" s="202" t="s">
        <v>134</v>
      </c>
      <c r="B19" s="29">
        <v>7261</v>
      </c>
      <c r="C19" s="29">
        <v>9126</v>
      </c>
      <c r="D19" s="29">
        <v>5397</v>
      </c>
      <c r="E19" s="29">
        <v>7172</v>
      </c>
      <c r="F19" s="29">
        <v>666</v>
      </c>
      <c r="G19" s="29">
        <v>39</v>
      </c>
      <c r="H19" s="29">
        <v>6</v>
      </c>
      <c r="I19" s="29">
        <v>42</v>
      </c>
      <c r="J19" s="29">
        <v>4226</v>
      </c>
      <c r="K19" s="29">
        <v>22</v>
      </c>
      <c r="L19" s="29">
        <v>546</v>
      </c>
      <c r="M19" s="29">
        <v>670</v>
      </c>
      <c r="N19" s="29">
        <v>23</v>
      </c>
      <c r="O19" s="297"/>
      <c r="P19" s="297"/>
      <c r="Q19" s="297"/>
      <c r="R19" s="297"/>
      <c r="S19" s="297"/>
      <c r="T19" s="297"/>
      <c r="U19" s="297"/>
      <c r="V19" s="297"/>
      <c r="W19" s="297"/>
      <c r="X19" s="297"/>
      <c r="Y19" s="297"/>
      <c r="Z19" s="297"/>
      <c r="AA19" s="297"/>
    </row>
    <row r="20" spans="1:27" s="22" customFormat="1" ht="14.25" customHeight="1" x14ac:dyDescent="0.25">
      <c r="A20" s="202" t="s">
        <v>135</v>
      </c>
      <c r="B20" s="29">
        <v>8113</v>
      </c>
      <c r="C20" s="29">
        <v>10420</v>
      </c>
      <c r="D20" s="29">
        <v>4096</v>
      </c>
      <c r="E20" s="29">
        <v>5841</v>
      </c>
      <c r="F20" s="29">
        <v>389</v>
      </c>
      <c r="G20" s="29">
        <v>39</v>
      </c>
      <c r="H20" s="29">
        <v>7</v>
      </c>
      <c r="I20" s="29">
        <v>61</v>
      </c>
      <c r="J20" s="29">
        <v>4892</v>
      </c>
      <c r="K20" s="29">
        <v>63</v>
      </c>
      <c r="L20" s="29">
        <v>1031</v>
      </c>
      <c r="M20" s="29">
        <v>1155</v>
      </c>
      <c r="N20" s="29">
        <v>12</v>
      </c>
      <c r="O20" s="297"/>
    </row>
    <row r="21" spans="1:27" s="22" customFormat="1" ht="14.25" customHeight="1" x14ac:dyDescent="0.25">
      <c r="A21" s="202" t="s">
        <v>136</v>
      </c>
      <c r="B21" s="29">
        <v>7785</v>
      </c>
      <c r="C21" s="29">
        <v>9556</v>
      </c>
      <c r="D21" s="29">
        <v>6533</v>
      </c>
      <c r="E21" s="29">
        <v>8371</v>
      </c>
      <c r="F21" s="29">
        <v>496</v>
      </c>
      <c r="G21" s="29">
        <v>48</v>
      </c>
      <c r="H21" s="29">
        <v>14</v>
      </c>
      <c r="I21" s="29">
        <v>54</v>
      </c>
      <c r="J21" s="29">
        <v>6663</v>
      </c>
      <c r="K21" s="29">
        <v>34</v>
      </c>
      <c r="L21" s="29">
        <v>763</v>
      </c>
      <c r="M21" s="29">
        <v>829</v>
      </c>
      <c r="N21" s="29">
        <v>16</v>
      </c>
      <c r="O21" s="110"/>
    </row>
    <row r="22" spans="1:27" s="22" customFormat="1" ht="14.25" customHeight="1" x14ac:dyDescent="0.25">
      <c r="A22" s="202" t="s">
        <v>137</v>
      </c>
      <c r="B22" s="29">
        <v>7511</v>
      </c>
      <c r="C22" s="29">
        <v>9347</v>
      </c>
      <c r="D22" s="29">
        <v>5721</v>
      </c>
      <c r="E22" s="29">
        <v>7404</v>
      </c>
      <c r="F22" s="29">
        <v>615</v>
      </c>
      <c r="G22" s="29">
        <v>46</v>
      </c>
      <c r="H22" s="29">
        <v>3</v>
      </c>
      <c r="I22" s="29">
        <v>92</v>
      </c>
      <c r="J22" s="29">
        <v>5711</v>
      </c>
      <c r="K22" s="29">
        <v>36</v>
      </c>
      <c r="L22" s="29">
        <v>935</v>
      </c>
      <c r="M22" s="29">
        <v>1217</v>
      </c>
      <c r="N22" s="29">
        <v>19</v>
      </c>
      <c r="O22" s="110"/>
    </row>
    <row r="23" spans="1:27" s="22" customFormat="1" ht="14.25" customHeight="1" x14ac:dyDescent="0.25">
      <c r="A23" s="202" t="s">
        <v>138</v>
      </c>
      <c r="B23" s="29">
        <v>8502</v>
      </c>
      <c r="C23" s="29">
        <v>10525</v>
      </c>
      <c r="D23" s="29">
        <v>6773</v>
      </c>
      <c r="E23" s="29">
        <v>8539</v>
      </c>
      <c r="F23" s="29">
        <v>576</v>
      </c>
      <c r="G23" s="29">
        <v>35</v>
      </c>
      <c r="H23" s="29">
        <v>20</v>
      </c>
      <c r="I23" s="29">
        <v>47</v>
      </c>
      <c r="J23" s="29">
        <v>4021</v>
      </c>
      <c r="K23" s="29">
        <v>44</v>
      </c>
      <c r="L23" s="29">
        <v>776</v>
      </c>
      <c r="M23" s="29">
        <v>1011</v>
      </c>
      <c r="N23" s="29">
        <v>22</v>
      </c>
      <c r="O23" s="110"/>
    </row>
    <row r="24" spans="1:27" s="22" customFormat="1" ht="14.25" customHeight="1" x14ac:dyDescent="0.25">
      <c r="A24" s="202" t="s">
        <v>139</v>
      </c>
      <c r="B24" s="29">
        <v>7619</v>
      </c>
      <c r="C24" s="29">
        <v>9606</v>
      </c>
      <c r="D24" s="29">
        <v>7824</v>
      </c>
      <c r="E24" s="29">
        <v>9760</v>
      </c>
      <c r="F24" s="29">
        <v>595</v>
      </c>
      <c r="G24" s="29">
        <v>49</v>
      </c>
      <c r="H24" s="29">
        <v>13</v>
      </c>
      <c r="I24" s="29">
        <v>67</v>
      </c>
      <c r="J24" s="29">
        <v>3756</v>
      </c>
      <c r="K24" s="29">
        <v>20</v>
      </c>
      <c r="L24" s="29">
        <v>1001</v>
      </c>
      <c r="M24" s="29">
        <v>1566</v>
      </c>
      <c r="N24" s="29">
        <v>10</v>
      </c>
      <c r="O24" s="110"/>
    </row>
    <row r="25" spans="1:27" s="22" customFormat="1" ht="14.25" customHeight="1" x14ac:dyDescent="0.25">
      <c r="A25" s="202" t="s">
        <v>140</v>
      </c>
      <c r="B25" s="29">
        <v>7175</v>
      </c>
      <c r="C25" s="29">
        <v>8820</v>
      </c>
      <c r="D25" s="29">
        <v>7141</v>
      </c>
      <c r="E25" s="29">
        <v>8853</v>
      </c>
      <c r="F25" s="29">
        <v>621</v>
      </c>
      <c r="G25" s="29">
        <v>46</v>
      </c>
      <c r="H25" s="29">
        <v>15</v>
      </c>
      <c r="I25" s="29">
        <v>37</v>
      </c>
      <c r="J25" s="29">
        <v>4786</v>
      </c>
      <c r="K25" s="29">
        <v>54</v>
      </c>
      <c r="L25" s="29">
        <v>737</v>
      </c>
      <c r="M25" s="29">
        <v>1064</v>
      </c>
      <c r="N25" s="29">
        <v>16</v>
      </c>
      <c r="O25" s="110"/>
    </row>
    <row r="26" spans="1:27" s="22" customFormat="1" ht="14.25" customHeight="1" x14ac:dyDescent="0.25">
      <c r="A26" s="202" t="s">
        <v>141</v>
      </c>
      <c r="B26" s="29">
        <v>7842</v>
      </c>
      <c r="C26" s="29">
        <v>9808</v>
      </c>
      <c r="D26" s="29">
        <v>7281</v>
      </c>
      <c r="E26" s="29">
        <v>9061</v>
      </c>
      <c r="F26" s="29">
        <v>787</v>
      </c>
      <c r="G26" s="29">
        <v>48</v>
      </c>
      <c r="H26" s="29">
        <v>7</v>
      </c>
      <c r="I26" s="29">
        <v>51</v>
      </c>
      <c r="J26" s="29">
        <v>4932</v>
      </c>
      <c r="K26" s="29">
        <v>36</v>
      </c>
      <c r="L26" s="29">
        <v>662</v>
      </c>
      <c r="M26" s="29">
        <v>1102</v>
      </c>
      <c r="N26" s="29">
        <v>11</v>
      </c>
      <c r="O26" s="110"/>
    </row>
    <row r="27" spans="1:27" s="22" customFormat="1" ht="14.25" customHeight="1" x14ac:dyDescent="0.25">
      <c r="A27" s="202" t="s">
        <v>142</v>
      </c>
      <c r="B27" s="29">
        <v>8233</v>
      </c>
      <c r="C27" s="29">
        <v>10376</v>
      </c>
      <c r="D27" s="29">
        <v>8365</v>
      </c>
      <c r="E27" s="29">
        <v>10444</v>
      </c>
      <c r="F27" s="29">
        <v>595</v>
      </c>
      <c r="G27" s="29">
        <v>59</v>
      </c>
      <c r="H27" s="29">
        <v>14</v>
      </c>
      <c r="I27" s="29">
        <v>65</v>
      </c>
      <c r="J27" s="29">
        <v>4672</v>
      </c>
      <c r="K27" s="29">
        <v>33</v>
      </c>
      <c r="L27" s="29">
        <v>1043</v>
      </c>
      <c r="M27" s="29">
        <v>1198</v>
      </c>
      <c r="N27" s="29">
        <v>9</v>
      </c>
      <c r="O27" s="110"/>
    </row>
    <row r="28" spans="1:27" s="22" customFormat="1" ht="14.25" customHeight="1" thickBot="1" x14ac:dyDescent="0.3">
      <c r="A28" s="515" t="str">
        <f>'1-1'!A28</f>
        <v>112年累積至12月</v>
      </c>
      <c r="B28" s="529">
        <f>SUM(B16:B27)</f>
        <v>91535</v>
      </c>
      <c r="C28" s="529">
        <f t="shared" ref="C28:N28" si="1">SUM(C16:C27)</f>
        <v>114680</v>
      </c>
      <c r="D28" s="529">
        <f t="shared" si="1"/>
        <v>75493</v>
      </c>
      <c r="E28" s="529">
        <f t="shared" si="1"/>
        <v>96425</v>
      </c>
      <c r="F28" s="529">
        <f t="shared" si="1"/>
        <v>7037</v>
      </c>
      <c r="G28" s="529">
        <f t="shared" si="1"/>
        <v>540</v>
      </c>
      <c r="H28" s="529">
        <f t="shared" si="1"/>
        <v>155</v>
      </c>
      <c r="I28" s="529">
        <f t="shared" si="1"/>
        <v>638</v>
      </c>
      <c r="J28" s="529">
        <f t="shared" si="1"/>
        <v>57859</v>
      </c>
      <c r="K28" s="529">
        <f t="shared" si="1"/>
        <v>457</v>
      </c>
      <c r="L28" s="529">
        <f t="shared" si="1"/>
        <v>9714</v>
      </c>
      <c r="M28" s="529">
        <f t="shared" si="1"/>
        <v>13204</v>
      </c>
      <c r="N28" s="529">
        <f t="shared" si="1"/>
        <v>181</v>
      </c>
      <c r="O28" s="110"/>
      <c r="P28" s="275"/>
    </row>
    <row r="29" spans="1:27" s="22" customFormat="1" ht="14.25" customHeight="1" x14ac:dyDescent="0.25">
      <c r="A29" s="200" t="str">
        <f>'1-1'!A29</f>
        <v>113年第4季</v>
      </c>
      <c r="B29" s="510">
        <f>SUM(B39:B41)</f>
        <v>21401</v>
      </c>
      <c r="C29" s="510">
        <f t="shared" ref="C29:N29" si="2">SUM(C39:C41)</f>
        <v>26961</v>
      </c>
      <c r="D29" s="510">
        <f t="shared" si="2"/>
        <v>20759</v>
      </c>
      <c r="E29" s="510">
        <f t="shared" si="2"/>
        <v>25494</v>
      </c>
      <c r="F29" s="510">
        <f t="shared" si="2"/>
        <v>2133</v>
      </c>
      <c r="G29" s="510">
        <f t="shared" si="2"/>
        <v>206</v>
      </c>
      <c r="H29" s="510">
        <f t="shared" si="2"/>
        <v>32</v>
      </c>
      <c r="I29" s="510">
        <f t="shared" si="2"/>
        <v>185</v>
      </c>
      <c r="J29" s="510">
        <f t="shared" si="2"/>
        <v>12608</v>
      </c>
      <c r="K29" s="510">
        <f t="shared" si="2"/>
        <v>172</v>
      </c>
      <c r="L29" s="510">
        <f t="shared" si="2"/>
        <v>2604</v>
      </c>
      <c r="M29" s="510">
        <f t="shared" si="2"/>
        <v>2927</v>
      </c>
      <c r="N29" s="510">
        <f t="shared" si="2"/>
        <v>54</v>
      </c>
      <c r="O29" s="110"/>
    </row>
    <row r="30" spans="1:27" s="22" customFormat="1" ht="14.25" customHeight="1" x14ac:dyDescent="0.25">
      <c r="A30" s="202" t="str">
        <f>'1-1'!A30</f>
        <v>113年1月</v>
      </c>
      <c r="B30" s="29">
        <f>'3-2'!B31</f>
        <v>8092</v>
      </c>
      <c r="C30" s="29">
        <v>9727</v>
      </c>
      <c r="D30" s="29">
        <f>'3-2'!E31</f>
        <v>6878</v>
      </c>
      <c r="E30" s="29">
        <v>8532</v>
      </c>
      <c r="F30" s="29">
        <v>673</v>
      </c>
      <c r="G30" s="29">
        <v>64</v>
      </c>
      <c r="H30" s="29">
        <v>17</v>
      </c>
      <c r="I30" s="29">
        <v>57</v>
      </c>
      <c r="J30" s="29">
        <v>5803</v>
      </c>
      <c r="K30" s="18">
        <v>195</v>
      </c>
      <c r="L30" s="18">
        <v>804</v>
      </c>
      <c r="M30" s="18">
        <v>856</v>
      </c>
      <c r="N30" s="18">
        <v>10</v>
      </c>
      <c r="O30" s="110"/>
      <c r="P30" s="275"/>
      <c r="Q30" s="275"/>
      <c r="R30" s="275"/>
      <c r="S30" s="275"/>
      <c r="T30" s="275"/>
      <c r="U30" s="275"/>
      <c r="V30" s="275"/>
      <c r="W30" s="275"/>
      <c r="X30" s="275"/>
      <c r="Y30" s="275"/>
      <c r="Z30" s="275"/>
      <c r="AA30" s="275"/>
    </row>
    <row r="31" spans="1:27" s="22" customFormat="1" ht="14.25" customHeight="1" x14ac:dyDescent="0.25">
      <c r="A31" s="202" t="s">
        <v>143</v>
      </c>
      <c r="B31" s="29">
        <f>'3-2'!B32</f>
        <v>5644</v>
      </c>
      <c r="C31" s="29">
        <v>7112</v>
      </c>
      <c r="D31" s="29">
        <f>'3-2'!E32</f>
        <v>6268</v>
      </c>
      <c r="E31" s="29">
        <v>8103</v>
      </c>
      <c r="F31" s="29">
        <v>813</v>
      </c>
      <c r="G31" s="29">
        <v>54</v>
      </c>
      <c r="H31" s="29">
        <v>7</v>
      </c>
      <c r="I31" s="29">
        <v>40</v>
      </c>
      <c r="J31" s="29">
        <v>4461</v>
      </c>
      <c r="K31" s="18">
        <v>28</v>
      </c>
      <c r="L31" s="18">
        <v>641</v>
      </c>
      <c r="M31" s="18">
        <v>531</v>
      </c>
      <c r="N31" s="18">
        <v>11</v>
      </c>
      <c r="O31" s="110"/>
      <c r="P31" s="275"/>
      <c r="Q31" s="275"/>
      <c r="R31" s="275"/>
      <c r="S31" s="275"/>
      <c r="T31" s="275"/>
      <c r="U31" s="275"/>
      <c r="V31" s="275"/>
      <c r="W31" s="275"/>
      <c r="X31" s="275"/>
      <c r="Y31" s="275"/>
      <c r="Z31" s="275"/>
      <c r="AA31" s="275"/>
    </row>
    <row r="32" spans="1:27" s="22" customFormat="1" ht="14.25" customHeight="1" x14ac:dyDescent="0.25">
      <c r="A32" s="202" t="s">
        <v>144</v>
      </c>
      <c r="B32" s="29">
        <f>'3-2'!B33</f>
        <v>8015</v>
      </c>
      <c r="C32" s="29">
        <v>10089</v>
      </c>
      <c r="D32" s="29">
        <f>'3-2'!E33</f>
        <v>5027</v>
      </c>
      <c r="E32" s="29">
        <v>6428</v>
      </c>
      <c r="F32" s="29">
        <v>512</v>
      </c>
      <c r="G32" s="29">
        <v>60</v>
      </c>
      <c r="H32" s="29">
        <v>13</v>
      </c>
      <c r="I32" s="29">
        <v>60</v>
      </c>
      <c r="J32" s="29">
        <v>5423</v>
      </c>
      <c r="K32" s="29">
        <v>29</v>
      </c>
      <c r="L32" s="29">
        <v>1100</v>
      </c>
      <c r="M32" s="29">
        <v>1101</v>
      </c>
      <c r="N32" s="29">
        <v>12</v>
      </c>
      <c r="O32" s="275"/>
      <c r="P32" s="275"/>
      <c r="Q32" s="275"/>
      <c r="R32" s="275"/>
      <c r="S32" s="275"/>
      <c r="T32" s="275"/>
      <c r="U32" s="275"/>
      <c r="V32" s="275"/>
      <c r="W32" s="275"/>
      <c r="X32" s="275"/>
      <c r="Y32" s="275"/>
      <c r="Z32" s="275"/>
      <c r="AA32" s="275"/>
    </row>
    <row r="33" spans="1:27" s="22" customFormat="1" ht="14.25" customHeight="1" x14ac:dyDescent="0.25">
      <c r="A33" s="202" t="s">
        <v>134</v>
      </c>
      <c r="B33" s="29">
        <f>'3-2'!B34</f>
        <v>8057</v>
      </c>
      <c r="C33" s="29">
        <v>10021</v>
      </c>
      <c r="D33" s="29">
        <f>'3-2'!E34</f>
        <v>6811</v>
      </c>
      <c r="E33" s="29">
        <v>8577</v>
      </c>
      <c r="F33" s="29">
        <v>644</v>
      </c>
      <c r="G33" s="29">
        <v>60</v>
      </c>
      <c r="H33" s="29">
        <v>12</v>
      </c>
      <c r="I33" s="29">
        <v>66</v>
      </c>
      <c r="J33" s="29">
        <v>5233</v>
      </c>
      <c r="K33" s="29">
        <v>38</v>
      </c>
      <c r="L33" s="29">
        <v>896</v>
      </c>
      <c r="M33" s="29">
        <v>1127</v>
      </c>
      <c r="N33" s="29">
        <v>8</v>
      </c>
      <c r="O33" s="275"/>
      <c r="P33" s="275"/>
      <c r="Q33" s="275"/>
      <c r="R33" s="275"/>
      <c r="S33" s="275"/>
      <c r="T33" s="275"/>
      <c r="U33" s="275"/>
      <c r="V33" s="275"/>
      <c r="W33" s="275"/>
      <c r="X33" s="275"/>
      <c r="Y33" s="275"/>
      <c r="Z33" s="275"/>
      <c r="AA33" s="275"/>
    </row>
    <row r="34" spans="1:27" s="22" customFormat="1" ht="14.25" customHeight="1" x14ac:dyDescent="0.25">
      <c r="A34" s="202" t="s">
        <v>135</v>
      </c>
      <c r="B34" s="29">
        <f>'3-2'!B35</f>
        <v>8081</v>
      </c>
      <c r="C34" s="29">
        <v>9918</v>
      </c>
      <c r="D34" s="29">
        <f>'3-2'!E35</f>
        <v>6084</v>
      </c>
      <c r="E34" s="29">
        <v>7552</v>
      </c>
      <c r="F34" s="29">
        <v>600</v>
      </c>
      <c r="G34" s="29">
        <v>45</v>
      </c>
      <c r="H34" s="29">
        <v>9</v>
      </c>
      <c r="I34" s="29">
        <v>63</v>
      </c>
      <c r="J34" s="29">
        <v>4914</v>
      </c>
      <c r="K34" s="29">
        <v>20</v>
      </c>
      <c r="L34" s="29">
        <v>762</v>
      </c>
      <c r="M34" s="29">
        <v>900</v>
      </c>
      <c r="N34" s="29">
        <v>5</v>
      </c>
      <c r="O34" s="275"/>
      <c r="P34" s="275"/>
      <c r="Q34" s="275"/>
      <c r="R34" s="275"/>
      <c r="S34" s="275"/>
      <c r="T34" s="275"/>
      <c r="U34" s="275"/>
      <c r="V34" s="275"/>
      <c r="W34" s="275"/>
      <c r="X34" s="275"/>
      <c r="Y34" s="275"/>
      <c r="Z34" s="275"/>
      <c r="AA34" s="275"/>
    </row>
    <row r="35" spans="1:27" s="22" customFormat="1" ht="14.25" customHeight="1" x14ac:dyDescent="0.25">
      <c r="A35" s="202" t="s">
        <v>136</v>
      </c>
      <c r="B35" s="29">
        <f>'3-2'!B36</f>
        <v>7747</v>
      </c>
      <c r="C35" s="29">
        <v>9448</v>
      </c>
      <c r="D35" s="29">
        <f>'3-2'!E36</f>
        <v>7034</v>
      </c>
      <c r="E35" s="29">
        <v>8797</v>
      </c>
      <c r="F35" s="29">
        <v>793</v>
      </c>
      <c r="G35" s="29">
        <v>31</v>
      </c>
      <c r="H35" s="29">
        <v>15</v>
      </c>
      <c r="I35" s="29">
        <v>45</v>
      </c>
      <c r="J35" s="29">
        <v>5093</v>
      </c>
      <c r="K35" s="29">
        <v>122</v>
      </c>
      <c r="L35" s="29">
        <v>820</v>
      </c>
      <c r="M35" s="29">
        <v>692</v>
      </c>
      <c r="N35" s="29">
        <v>5</v>
      </c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  <c r="AA35" s="275"/>
    </row>
    <row r="36" spans="1:27" s="22" customFormat="1" ht="14.25" customHeight="1" x14ac:dyDescent="0.25">
      <c r="A36" s="202" t="s">
        <v>137</v>
      </c>
      <c r="B36" s="29">
        <f>'3-2'!B37</f>
        <v>7852</v>
      </c>
      <c r="C36" s="29">
        <v>9990</v>
      </c>
      <c r="D36" s="29">
        <f>'3-2'!E37</f>
        <v>6223</v>
      </c>
      <c r="E36" s="29">
        <v>7509</v>
      </c>
      <c r="F36" s="29">
        <v>576</v>
      </c>
      <c r="G36" s="29">
        <v>68</v>
      </c>
      <c r="H36" s="29">
        <v>10</v>
      </c>
      <c r="I36" s="29">
        <v>84</v>
      </c>
      <c r="J36" s="29">
        <v>5467</v>
      </c>
      <c r="K36" s="29">
        <v>59</v>
      </c>
      <c r="L36" s="29">
        <v>690</v>
      </c>
      <c r="M36" s="29">
        <v>2208</v>
      </c>
      <c r="N36" s="29">
        <v>15</v>
      </c>
      <c r="O36" s="275"/>
      <c r="P36" s="275"/>
      <c r="Q36" s="275"/>
      <c r="R36" s="275"/>
      <c r="S36" s="275"/>
      <c r="T36" s="275"/>
      <c r="U36" s="275"/>
      <c r="V36" s="275"/>
      <c r="W36" s="275"/>
      <c r="X36" s="275"/>
      <c r="Y36" s="275"/>
      <c r="Z36" s="275"/>
      <c r="AA36" s="275"/>
    </row>
    <row r="37" spans="1:27" s="22" customFormat="1" ht="14.25" customHeight="1" x14ac:dyDescent="0.25">
      <c r="A37" s="202" t="s">
        <v>138</v>
      </c>
      <c r="B37" s="29">
        <f>'3-2'!B38</f>
        <v>8005</v>
      </c>
      <c r="C37" s="29">
        <v>10146</v>
      </c>
      <c r="D37" s="29">
        <f>'3-2'!E38</f>
        <v>6447</v>
      </c>
      <c r="E37" s="29">
        <v>8081</v>
      </c>
      <c r="F37" s="29">
        <v>780</v>
      </c>
      <c r="G37" s="29">
        <v>51</v>
      </c>
      <c r="H37" s="29">
        <v>16</v>
      </c>
      <c r="I37" s="29">
        <v>53</v>
      </c>
      <c r="J37" s="29">
        <v>4254</v>
      </c>
      <c r="K37" s="29">
        <v>118</v>
      </c>
      <c r="L37" s="29">
        <v>759</v>
      </c>
      <c r="M37" s="29">
        <v>1037</v>
      </c>
      <c r="N37" s="29">
        <v>16</v>
      </c>
      <c r="O37" s="275"/>
      <c r="P37" s="275"/>
      <c r="Q37" s="275"/>
      <c r="R37" s="275"/>
      <c r="S37" s="275"/>
      <c r="T37" s="275"/>
      <c r="U37" s="275"/>
      <c r="V37" s="275"/>
      <c r="W37" s="275"/>
      <c r="X37" s="275"/>
      <c r="Y37" s="275"/>
      <c r="Z37" s="275"/>
      <c r="AA37" s="275"/>
    </row>
    <row r="38" spans="1:27" s="22" customFormat="1" ht="14.25" customHeight="1" x14ac:dyDescent="0.25">
      <c r="A38" s="202" t="s">
        <v>139</v>
      </c>
      <c r="B38" s="29">
        <f>'3-2'!B39</f>
        <v>7447</v>
      </c>
      <c r="C38" s="29">
        <v>9122</v>
      </c>
      <c r="D38" s="29">
        <f>'3-2'!E39</f>
        <v>6905</v>
      </c>
      <c r="E38" s="29">
        <v>8673</v>
      </c>
      <c r="F38" s="29">
        <v>622</v>
      </c>
      <c r="G38" s="29">
        <v>46</v>
      </c>
      <c r="H38" s="29">
        <v>8</v>
      </c>
      <c r="I38" s="29">
        <v>59</v>
      </c>
      <c r="J38" s="29">
        <v>3340</v>
      </c>
      <c r="K38" s="29">
        <v>43</v>
      </c>
      <c r="L38" s="29">
        <v>707</v>
      </c>
      <c r="M38" s="29">
        <v>1733</v>
      </c>
      <c r="N38" s="29">
        <v>14</v>
      </c>
      <c r="O38" s="275"/>
      <c r="P38" s="275"/>
      <c r="Q38" s="275"/>
      <c r="R38" s="275"/>
      <c r="S38" s="275"/>
      <c r="T38" s="275"/>
      <c r="U38" s="275"/>
      <c r="V38" s="275"/>
      <c r="W38" s="275"/>
      <c r="X38" s="275"/>
      <c r="Y38" s="275"/>
      <c r="Z38" s="275"/>
      <c r="AA38" s="275"/>
    </row>
    <row r="39" spans="1:27" s="22" customFormat="1" ht="14.25" customHeight="1" x14ac:dyDescent="0.25">
      <c r="A39" s="202" t="s">
        <v>140</v>
      </c>
      <c r="B39" s="29">
        <f>'3-2'!B40</f>
        <v>6487</v>
      </c>
      <c r="C39" s="29">
        <v>8195</v>
      </c>
      <c r="D39" s="29">
        <f>'3-2'!E40</f>
        <v>6454</v>
      </c>
      <c r="E39" s="29">
        <v>7911</v>
      </c>
      <c r="F39" s="29">
        <v>652</v>
      </c>
      <c r="G39" s="29">
        <v>55</v>
      </c>
      <c r="H39" s="29">
        <v>6</v>
      </c>
      <c r="I39" s="29">
        <v>66</v>
      </c>
      <c r="J39" s="29">
        <v>4049</v>
      </c>
      <c r="K39" s="29">
        <v>63</v>
      </c>
      <c r="L39" s="29">
        <v>889</v>
      </c>
      <c r="M39" s="29">
        <v>1196</v>
      </c>
      <c r="N39" s="29">
        <v>17</v>
      </c>
      <c r="O39" s="275"/>
      <c r="P39" s="275"/>
      <c r="Q39" s="275"/>
      <c r="R39" s="275"/>
      <c r="S39" s="275"/>
      <c r="T39" s="275"/>
      <c r="U39" s="275"/>
      <c r="V39" s="275"/>
      <c r="W39" s="275"/>
      <c r="X39" s="275"/>
      <c r="Y39" s="275"/>
      <c r="Z39" s="275"/>
      <c r="AA39" s="275"/>
    </row>
    <row r="40" spans="1:27" s="22" customFormat="1" ht="14.25" customHeight="1" x14ac:dyDescent="0.25">
      <c r="A40" s="202" t="s">
        <v>141</v>
      </c>
      <c r="B40" s="29">
        <f>'3-2'!B41</f>
        <v>7232</v>
      </c>
      <c r="C40" s="29">
        <v>9182</v>
      </c>
      <c r="D40" s="29">
        <f>'3-2'!E41</f>
        <v>6918</v>
      </c>
      <c r="E40" s="29">
        <v>8565</v>
      </c>
      <c r="F40" s="29">
        <v>629</v>
      </c>
      <c r="G40" s="29">
        <v>66</v>
      </c>
      <c r="H40" s="29">
        <v>6</v>
      </c>
      <c r="I40" s="29">
        <v>56</v>
      </c>
      <c r="J40" s="29">
        <v>3997</v>
      </c>
      <c r="K40" s="29">
        <v>57</v>
      </c>
      <c r="L40" s="29">
        <v>715</v>
      </c>
      <c r="M40" s="29">
        <v>850</v>
      </c>
      <c r="N40" s="29">
        <v>21</v>
      </c>
      <c r="O40" s="275"/>
      <c r="P40" s="275"/>
      <c r="Q40" s="275"/>
      <c r="R40" s="275"/>
      <c r="S40" s="275"/>
      <c r="T40" s="275"/>
      <c r="U40" s="275"/>
      <c r="V40" s="275"/>
      <c r="W40" s="275"/>
      <c r="X40" s="275"/>
      <c r="Y40" s="275"/>
      <c r="Z40" s="275"/>
      <c r="AA40" s="275"/>
    </row>
    <row r="41" spans="1:27" s="22" customFormat="1" ht="14.25" customHeight="1" x14ac:dyDescent="0.25">
      <c r="A41" s="202" t="s">
        <v>142</v>
      </c>
      <c r="B41" s="29">
        <f>'3-2'!B42</f>
        <v>7682</v>
      </c>
      <c r="C41" s="29">
        <v>9584</v>
      </c>
      <c r="D41" s="29">
        <f>'3-2'!E42</f>
        <v>7387</v>
      </c>
      <c r="E41" s="29">
        <v>9018</v>
      </c>
      <c r="F41" s="29">
        <v>852</v>
      </c>
      <c r="G41" s="29">
        <v>85</v>
      </c>
      <c r="H41" s="29">
        <v>20</v>
      </c>
      <c r="I41" s="29">
        <v>63</v>
      </c>
      <c r="J41" s="29">
        <v>4562</v>
      </c>
      <c r="K41" s="29">
        <v>52</v>
      </c>
      <c r="L41" s="29">
        <v>1000</v>
      </c>
      <c r="M41" s="29">
        <v>881</v>
      </c>
      <c r="N41" s="29">
        <v>16</v>
      </c>
      <c r="O41" s="275"/>
      <c r="P41" s="275"/>
      <c r="Q41" s="275"/>
      <c r="R41" s="275"/>
      <c r="S41" s="275"/>
      <c r="T41" s="275"/>
      <c r="U41" s="275"/>
      <c r="V41" s="275"/>
      <c r="W41" s="275"/>
      <c r="X41" s="275"/>
      <c r="Y41" s="275"/>
      <c r="Z41" s="275"/>
      <c r="AA41" s="275"/>
    </row>
    <row r="42" spans="1:27" s="22" customFormat="1" ht="14.25" customHeight="1" thickBot="1" x14ac:dyDescent="0.3">
      <c r="A42" s="515" t="str">
        <f>'1-1'!A42</f>
        <v>113年累積至12月</v>
      </c>
      <c r="B42" s="529">
        <f>SUM(B30:B41)</f>
        <v>90341</v>
      </c>
      <c r="C42" s="529">
        <f t="shared" ref="C42:N42" si="3">SUM(C30:C41)</f>
        <v>112534</v>
      </c>
      <c r="D42" s="529">
        <f t="shared" si="3"/>
        <v>78436</v>
      </c>
      <c r="E42" s="529">
        <f t="shared" si="3"/>
        <v>97746</v>
      </c>
      <c r="F42" s="529">
        <f t="shared" si="3"/>
        <v>8146</v>
      </c>
      <c r="G42" s="529">
        <f t="shared" si="3"/>
        <v>685</v>
      </c>
      <c r="H42" s="529">
        <f t="shared" si="3"/>
        <v>139</v>
      </c>
      <c r="I42" s="529">
        <f t="shared" si="3"/>
        <v>712</v>
      </c>
      <c r="J42" s="529">
        <f t="shared" si="3"/>
        <v>56596</v>
      </c>
      <c r="K42" s="529">
        <f t="shared" si="3"/>
        <v>824</v>
      </c>
      <c r="L42" s="529">
        <f t="shared" si="3"/>
        <v>9783</v>
      </c>
      <c r="M42" s="529">
        <f t="shared" si="3"/>
        <v>13112</v>
      </c>
      <c r="N42" s="529">
        <f t="shared" si="3"/>
        <v>150</v>
      </c>
      <c r="O42" s="110"/>
    </row>
    <row r="43" spans="1:27" ht="28.5" customHeight="1" x14ac:dyDescent="0.25">
      <c r="A43" s="203" t="str">
        <f>'1-1'!A43</f>
        <v>113年第4季較上年同期%</v>
      </c>
      <c r="B43" s="241">
        <f>(B29/B15-1)*100</f>
        <v>-7.9526881720430094</v>
      </c>
      <c r="C43" s="241">
        <f>(C29/C15-1)*100</f>
        <v>-7.0438560198593292</v>
      </c>
      <c r="D43" s="241">
        <f t="shared" ref="D43:N43" si="4">(D29/D15-1)*100</f>
        <v>-8.8998112959143398</v>
      </c>
      <c r="E43" s="241">
        <f t="shared" si="4"/>
        <v>-10.099442837999861</v>
      </c>
      <c r="F43" s="241">
        <f t="shared" si="4"/>
        <v>6.4902646030953637</v>
      </c>
      <c r="G43" s="241">
        <f t="shared" si="4"/>
        <v>34.640522875817005</v>
      </c>
      <c r="H43" s="241">
        <f t="shared" si="4"/>
        <v>-11.111111111111116</v>
      </c>
      <c r="I43" s="241">
        <f t="shared" si="4"/>
        <v>20.915032679738555</v>
      </c>
      <c r="J43" s="241">
        <f t="shared" si="4"/>
        <v>-12.383599722029182</v>
      </c>
      <c r="K43" s="241">
        <f t="shared" si="4"/>
        <v>39.837398373983746</v>
      </c>
      <c r="L43" s="241">
        <f t="shared" si="4"/>
        <v>6.6339066339066388</v>
      </c>
      <c r="M43" s="241">
        <f t="shared" si="4"/>
        <v>-12.990487514863258</v>
      </c>
      <c r="N43" s="241">
        <f t="shared" si="4"/>
        <v>50</v>
      </c>
    </row>
    <row r="44" spans="1:27" ht="28.5" customHeight="1" thickBot="1" x14ac:dyDescent="0.3">
      <c r="A44" s="204" t="str">
        <f>'1-1'!A44</f>
        <v>累積至113年12月較上年同期%</v>
      </c>
      <c r="B44" s="242">
        <f>(B42/B28-1)*100</f>
        <v>-1.3044190746708928</v>
      </c>
      <c r="C44" s="242">
        <f t="shared" ref="C44:N44" si="5">(C42/C28-1)*100</f>
        <v>-1.8712940355772534</v>
      </c>
      <c r="D44" s="242">
        <f t="shared" si="5"/>
        <v>3.8983746837455202</v>
      </c>
      <c r="E44" s="242">
        <f t="shared" si="5"/>
        <v>1.3699766658024304</v>
      </c>
      <c r="F44" s="242">
        <f t="shared" si="5"/>
        <v>15.75955662924542</v>
      </c>
      <c r="G44" s="242">
        <f t="shared" si="5"/>
        <v>26.851851851851862</v>
      </c>
      <c r="H44" s="242">
        <f t="shared" si="5"/>
        <v>-10.322580645161295</v>
      </c>
      <c r="I44" s="242">
        <f t="shared" si="5"/>
        <v>11.598746081504707</v>
      </c>
      <c r="J44" s="242">
        <f t="shared" si="5"/>
        <v>-2.1828928947959736</v>
      </c>
      <c r="K44" s="242">
        <f t="shared" si="5"/>
        <v>80.306345733041582</v>
      </c>
      <c r="L44" s="242">
        <f t="shared" si="5"/>
        <v>0.71031500926497237</v>
      </c>
      <c r="M44" s="242">
        <f t="shared" si="5"/>
        <v>-0.69675855801272224</v>
      </c>
      <c r="N44" s="242">
        <f t="shared" si="5"/>
        <v>-17.127071823204421</v>
      </c>
    </row>
    <row r="45" spans="1:27" ht="61.5" customHeight="1" x14ac:dyDescent="0.25">
      <c r="A45" s="643" t="s">
        <v>196</v>
      </c>
      <c r="B45" s="644"/>
      <c r="C45" s="644"/>
      <c r="D45" s="644"/>
      <c r="E45" s="644"/>
      <c r="F45" s="644"/>
      <c r="G45" s="644"/>
      <c r="H45" s="644"/>
      <c r="I45" s="644"/>
      <c r="J45" s="644"/>
      <c r="K45" s="644"/>
      <c r="L45" s="644"/>
      <c r="M45" s="644"/>
    </row>
    <row r="47" spans="1:27" ht="17.100000000000001" customHeight="1" x14ac:dyDescent="0.25">
      <c r="A47" s="207"/>
      <c r="B47" s="315"/>
      <c r="C47" s="315"/>
      <c r="D47" s="315"/>
      <c r="E47" s="315"/>
      <c r="F47" s="315"/>
      <c r="G47" s="315"/>
      <c r="H47" s="315"/>
      <c r="I47" s="315"/>
      <c r="J47" s="315"/>
      <c r="K47" s="315"/>
      <c r="L47" s="315"/>
      <c r="M47" s="315"/>
      <c r="N47" s="315"/>
    </row>
    <row r="48" spans="1:27" ht="17.100000000000001" customHeight="1" x14ac:dyDescent="0.25">
      <c r="A48" s="207"/>
      <c r="B48" s="315"/>
      <c r="C48" s="315"/>
      <c r="D48" s="315"/>
      <c r="E48" s="315"/>
      <c r="F48" s="315"/>
      <c r="G48" s="315"/>
      <c r="H48" s="315"/>
      <c r="I48" s="315"/>
      <c r="J48" s="315"/>
      <c r="K48" s="315"/>
      <c r="L48" s="315"/>
      <c r="M48" s="315"/>
      <c r="N48" s="315"/>
    </row>
    <row r="49" spans="1:14" ht="17.100000000000001" customHeight="1" x14ac:dyDescent="0.25">
      <c r="A49" s="207"/>
      <c r="B49" s="315"/>
      <c r="C49" s="315"/>
      <c r="D49" s="315"/>
      <c r="E49" s="315"/>
      <c r="F49" s="315"/>
      <c r="G49" s="315"/>
      <c r="H49" s="315"/>
      <c r="I49" s="315"/>
      <c r="J49" s="315"/>
      <c r="K49" s="315"/>
      <c r="L49" s="315"/>
      <c r="M49" s="315"/>
      <c r="N49" s="315"/>
    </row>
    <row r="50" spans="1:14" ht="17.100000000000001" customHeight="1" x14ac:dyDescent="0.25">
      <c r="A50" s="207"/>
      <c r="B50" s="315"/>
      <c r="C50" s="315"/>
      <c r="D50" s="315"/>
      <c r="E50" s="315"/>
      <c r="F50" s="315"/>
      <c r="G50" s="315"/>
      <c r="H50" s="315"/>
      <c r="I50" s="315"/>
      <c r="J50" s="315"/>
      <c r="K50" s="315"/>
      <c r="L50" s="315"/>
      <c r="M50" s="315"/>
      <c r="N50" s="315"/>
    </row>
    <row r="51" spans="1:14" ht="17.100000000000001" customHeight="1" x14ac:dyDescent="0.25">
      <c r="A51" s="207"/>
      <c r="B51" s="315"/>
      <c r="C51" s="315"/>
      <c r="D51" s="315"/>
      <c r="E51" s="315"/>
      <c r="F51" s="315"/>
      <c r="G51" s="315"/>
      <c r="H51" s="315"/>
      <c r="I51" s="315"/>
      <c r="J51" s="315"/>
      <c r="K51" s="315"/>
      <c r="L51" s="315"/>
      <c r="M51" s="315"/>
      <c r="N51" s="315"/>
    </row>
    <row r="52" spans="1:14" ht="17.100000000000001" customHeight="1" x14ac:dyDescent="0.25">
      <c r="A52" s="207"/>
      <c r="B52" s="315"/>
      <c r="C52" s="315"/>
      <c r="D52" s="315"/>
      <c r="E52" s="315"/>
      <c r="F52" s="315"/>
      <c r="G52" s="315"/>
      <c r="H52" s="315"/>
      <c r="I52" s="315"/>
      <c r="J52" s="315"/>
      <c r="K52" s="315"/>
      <c r="L52" s="315"/>
      <c r="M52" s="315"/>
      <c r="N52" s="315"/>
    </row>
    <row r="53" spans="1:14" ht="17.100000000000001" customHeight="1" x14ac:dyDescent="0.25">
      <c r="A53" s="207"/>
      <c r="B53" s="315"/>
      <c r="C53" s="315"/>
      <c r="D53" s="315"/>
      <c r="E53" s="315"/>
      <c r="F53" s="315"/>
      <c r="G53" s="315"/>
      <c r="H53" s="315"/>
      <c r="I53" s="315"/>
      <c r="J53" s="315"/>
      <c r="K53" s="315"/>
      <c r="L53" s="315"/>
      <c r="M53" s="315"/>
      <c r="N53" s="315"/>
    </row>
    <row r="54" spans="1:14" ht="17.100000000000001" customHeight="1" x14ac:dyDescent="0.25">
      <c r="A54" s="207"/>
      <c r="B54" s="315"/>
      <c r="C54" s="315"/>
      <c r="D54" s="315"/>
      <c r="E54" s="315"/>
      <c r="F54" s="315"/>
      <c r="G54" s="315"/>
      <c r="H54" s="315"/>
      <c r="I54" s="315"/>
      <c r="J54" s="315"/>
      <c r="K54" s="315"/>
      <c r="L54" s="315"/>
      <c r="M54" s="315"/>
      <c r="N54" s="315"/>
    </row>
    <row r="55" spans="1:14" ht="17.100000000000001" customHeight="1" x14ac:dyDescent="0.25">
      <c r="A55" s="207"/>
      <c r="B55" s="303"/>
      <c r="C55" s="303"/>
      <c r="D55" s="303"/>
      <c r="E55" s="303"/>
      <c r="F55" s="303"/>
      <c r="G55" s="303"/>
      <c r="H55" s="303"/>
      <c r="I55" s="303"/>
      <c r="J55" s="303"/>
      <c r="K55" s="303"/>
      <c r="L55" s="303"/>
      <c r="M55" s="303"/>
      <c r="N55" s="303"/>
    </row>
    <row r="56" spans="1:14" ht="17.100000000000001" customHeight="1" x14ac:dyDescent="0.25">
      <c r="A56" s="207"/>
      <c r="B56" s="315"/>
      <c r="C56" s="315"/>
      <c r="D56" s="315"/>
      <c r="E56" s="315"/>
      <c r="F56" s="315"/>
      <c r="G56" s="315"/>
      <c r="H56" s="315"/>
      <c r="I56" s="315"/>
      <c r="J56" s="315"/>
      <c r="K56" s="315"/>
      <c r="L56" s="315"/>
      <c r="M56" s="315"/>
      <c r="N56" s="315"/>
    </row>
    <row r="57" spans="1:14" ht="17.100000000000001" customHeight="1" x14ac:dyDescent="0.25">
      <c r="A57" s="207"/>
      <c r="B57" s="315"/>
      <c r="C57" s="315"/>
      <c r="D57" s="315"/>
      <c r="E57" s="315"/>
      <c r="F57" s="315"/>
      <c r="G57" s="315"/>
      <c r="H57" s="315"/>
      <c r="I57" s="315"/>
      <c r="J57" s="315"/>
      <c r="K57" s="315"/>
      <c r="L57" s="315"/>
      <c r="M57" s="315"/>
      <c r="N57" s="315"/>
    </row>
    <row r="58" spans="1:14" ht="17.100000000000001" customHeight="1" x14ac:dyDescent="0.25">
      <c r="A58" s="207"/>
      <c r="B58" s="315"/>
      <c r="C58" s="315"/>
      <c r="D58" s="315"/>
      <c r="E58" s="315"/>
      <c r="F58" s="315"/>
      <c r="G58" s="315"/>
      <c r="H58" s="315"/>
      <c r="I58" s="315"/>
      <c r="J58" s="315"/>
      <c r="K58" s="315"/>
      <c r="L58" s="315"/>
      <c r="M58" s="315"/>
      <c r="N58" s="315"/>
    </row>
    <row r="59" spans="1:14" ht="17.100000000000001" customHeight="1" x14ac:dyDescent="0.25">
      <c r="A59" s="207"/>
      <c r="B59" s="315"/>
      <c r="C59" s="315"/>
      <c r="D59" s="315"/>
      <c r="E59" s="315"/>
      <c r="F59" s="315"/>
      <c r="G59" s="315"/>
      <c r="H59" s="315"/>
      <c r="I59" s="315"/>
      <c r="J59" s="315"/>
      <c r="K59" s="315"/>
      <c r="L59" s="315"/>
      <c r="M59" s="315"/>
      <c r="N59" s="315"/>
    </row>
    <row r="60" spans="1:14" ht="17.100000000000001" customHeight="1" x14ac:dyDescent="0.25">
      <c r="A60" s="207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</row>
    <row r="61" spans="1:14" ht="17.100000000000001" customHeight="1" x14ac:dyDescent="0.25">
      <c r="A61" s="207"/>
      <c r="B61" s="315"/>
      <c r="C61" s="315"/>
      <c r="D61" s="315"/>
      <c r="E61" s="315"/>
      <c r="F61" s="315"/>
      <c r="G61" s="315"/>
      <c r="H61" s="315"/>
      <c r="I61" s="315"/>
      <c r="J61" s="315"/>
      <c r="K61" s="315"/>
      <c r="L61" s="315"/>
      <c r="M61" s="315"/>
      <c r="N61" s="315"/>
    </row>
    <row r="62" spans="1:14" ht="17.100000000000001" customHeight="1" x14ac:dyDescent="0.25">
      <c r="A62" s="207"/>
      <c r="B62" s="315"/>
      <c r="C62" s="315"/>
      <c r="D62" s="315"/>
      <c r="E62" s="315"/>
      <c r="F62" s="315"/>
      <c r="G62" s="315"/>
      <c r="H62" s="315"/>
      <c r="I62" s="315"/>
      <c r="J62" s="315"/>
      <c r="K62" s="315"/>
      <c r="L62" s="315"/>
      <c r="M62" s="315"/>
      <c r="N62" s="315"/>
    </row>
    <row r="63" spans="1:14" ht="17.100000000000001" customHeight="1" x14ac:dyDescent="0.25">
      <c r="A63" s="207"/>
      <c r="B63" s="315"/>
      <c r="C63" s="315"/>
      <c r="D63" s="315"/>
      <c r="E63" s="315"/>
      <c r="F63" s="315"/>
      <c r="G63" s="315"/>
      <c r="H63" s="315"/>
      <c r="I63" s="315"/>
      <c r="J63" s="315"/>
      <c r="K63" s="315"/>
      <c r="L63" s="315"/>
      <c r="M63" s="315"/>
      <c r="N63" s="315"/>
    </row>
    <row r="64" spans="1:14" ht="17.100000000000001" customHeight="1" x14ac:dyDescent="0.25">
      <c r="A64" s="207"/>
      <c r="B64" s="303"/>
      <c r="C64" s="303"/>
      <c r="D64" s="303"/>
      <c r="E64" s="303"/>
      <c r="F64" s="303"/>
      <c r="G64" s="303"/>
      <c r="H64" s="303"/>
      <c r="I64" s="303"/>
      <c r="J64" s="303"/>
      <c r="K64" s="303"/>
      <c r="L64" s="303"/>
      <c r="M64" s="303"/>
      <c r="N64" s="303"/>
    </row>
    <row r="65" spans="1:14" ht="17.100000000000001" customHeight="1" x14ac:dyDescent="0.25">
      <c r="A65" s="207"/>
      <c r="B65" s="488"/>
      <c r="C65" s="488"/>
      <c r="D65" s="488"/>
      <c r="E65" s="488"/>
      <c r="F65" s="488"/>
      <c r="G65" s="488"/>
      <c r="H65" s="488"/>
      <c r="I65" s="488"/>
      <c r="J65" s="488"/>
      <c r="K65" s="488"/>
      <c r="L65" s="488"/>
      <c r="M65" s="488"/>
      <c r="N65" s="488"/>
    </row>
    <row r="66" spans="1:14" ht="17.100000000000001" customHeight="1" x14ac:dyDescent="0.25">
      <c r="A66" s="207"/>
      <c r="B66" s="488"/>
      <c r="C66" s="488"/>
      <c r="D66" s="488"/>
      <c r="E66" s="488"/>
      <c r="F66" s="488"/>
      <c r="G66" s="488"/>
      <c r="H66" s="488"/>
      <c r="I66" s="488"/>
      <c r="J66" s="488"/>
      <c r="K66" s="488"/>
      <c r="L66" s="488"/>
      <c r="M66" s="488"/>
      <c r="N66" s="488"/>
    </row>
    <row r="67" spans="1:14" ht="17.100000000000001" customHeight="1" x14ac:dyDescent="0.25">
      <c r="A67" s="207"/>
      <c r="B67" s="488"/>
      <c r="C67" s="488"/>
      <c r="D67" s="488"/>
      <c r="E67" s="488"/>
      <c r="F67" s="488"/>
      <c r="G67" s="488"/>
      <c r="H67" s="488"/>
      <c r="I67" s="488"/>
      <c r="J67" s="488"/>
      <c r="K67" s="488"/>
      <c r="L67" s="488"/>
      <c r="M67" s="488"/>
      <c r="N67" s="488"/>
    </row>
    <row r="68" spans="1:14" ht="17.100000000000001" customHeight="1" x14ac:dyDescent="0.25">
      <c r="A68" s="207"/>
      <c r="B68" s="488"/>
      <c r="C68" s="488"/>
      <c r="D68" s="488"/>
      <c r="E68" s="488"/>
      <c r="F68" s="493"/>
      <c r="G68" s="488"/>
      <c r="H68" s="488"/>
      <c r="I68" s="488"/>
      <c r="J68" s="488"/>
      <c r="K68" s="488"/>
      <c r="L68" s="488"/>
      <c r="M68" s="488"/>
      <c r="N68" s="488"/>
    </row>
    <row r="69" spans="1:14" ht="17.100000000000001" customHeight="1" x14ac:dyDescent="0.25">
      <c r="A69" s="207"/>
      <c r="B69" s="488"/>
      <c r="C69" s="493"/>
      <c r="D69" s="488"/>
      <c r="E69" s="488"/>
      <c r="F69" s="488"/>
      <c r="G69" s="488"/>
      <c r="H69" s="488"/>
      <c r="I69" s="488"/>
      <c r="J69" s="488"/>
      <c r="K69" s="488"/>
      <c r="L69" s="488"/>
      <c r="M69" s="488"/>
      <c r="N69" s="488"/>
    </row>
    <row r="70" spans="1:14" ht="17.100000000000001" customHeight="1" x14ac:dyDescent="0.25">
      <c r="A70" s="207"/>
      <c r="B70" s="488"/>
      <c r="C70" s="493"/>
      <c r="D70" s="488"/>
      <c r="E70" s="488"/>
      <c r="F70" s="488"/>
      <c r="G70" s="488"/>
      <c r="H70" s="488"/>
      <c r="I70" s="488"/>
      <c r="J70" s="488"/>
      <c r="K70" s="488"/>
      <c r="L70" s="488"/>
      <c r="M70" s="488"/>
      <c r="N70" s="488"/>
    </row>
    <row r="71" spans="1:14" ht="17.100000000000001" customHeight="1" x14ac:dyDescent="0.25">
      <c r="A71" s="207"/>
      <c r="B71" s="488"/>
      <c r="C71" s="488"/>
      <c r="D71" s="488"/>
      <c r="E71" s="488"/>
      <c r="F71" s="488"/>
      <c r="G71" s="488"/>
      <c r="H71" s="488"/>
      <c r="I71" s="488"/>
      <c r="J71" s="488"/>
      <c r="K71" s="488"/>
      <c r="L71" s="488"/>
      <c r="M71" s="488"/>
      <c r="N71" s="488"/>
    </row>
    <row r="72" spans="1:14" ht="17.100000000000001" customHeight="1" x14ac:dyDescent="0.25">
      <c r="B72" s="303"/>
      <c r="C72" s="303"/>
      <c r="D72" s="303"/>
      <c r="E72" s="303"/>
      <c r="F72" s="303"/>
      <c r="G72" s="303"/>
      <c r="H72" s="303"/>
      <c r="I72" s="303"/>
      <c r="J72" s="303"/>
      <c r="K72" s="303"/>
      <c r="L72" s="303"/>
      <c r="M72" s="303"/>
      <c r="N72" s="303"/>
    </row>
    <row r="73" spans="1:14" ht="17.100000000000001" customHeight="1" x14ac:dyDescent="0.25">
      <c r="B73" s="303"/>
      <c r="C73" s="303"/>
      <c r="D73" s="303"/>
      <c r="E73" s="303"/>
      <c r="F73" s="303"/>
      <c r="G73" s="303"/>
      <c r="H73" s="303"/>
      <c r="I73" s="303"/>
      <c r="J73" s="303"/>
      <c r="K73" s="303"/>
      <c r="L73" s="303"/>
      <c r="M73" s="303"/>
      <c r="N73" s="303"/>
    </row>
    <row r="75" spans="1:14" ht="17.100000000000001" customHeight="1" x14ac:dyDescent="0.25">
      <c r="B75" s="303"/>
      <c r="C75" s="303"/>
      <c r="D75" s="303"/>
      <c r="E75" s="303"/>
      <c r="F75" s="303"/>
      <c r="G75" s="303"/>
      <c r="H75" s="303"/>
      <c r="I75" s="303"/>
      <c r="J75" s="303"/>
      <c r="K75" s="303"/>
      <c r="L75" s="303"/>
      <c r="M75" s="303"/>
      <c r="N75" s="303"/>
    </row>
  </sheetData>
  <mergeCells count="2">
    <mergeCell ref="A45:M45"/>
    <mergeCell ref="A1:N1"/>
  </mergeCells>
  <phoneticPr fontId="2" type="noConversion"/>
  <pageMargins left="0.15748031496062992" right="0.47244094488188981" top="0.98425196850393704" bottom="0.98425196850393704" header="0.51181102362204722" footer="0.51181102362204722"/>
  <pageSetup paperSize="9" scale="86" orientation="portrait" r:id="rId1"/>
  <headerFooter alignWithMargins="0">
    <oddFooter>&amp;C&amp;"Times New Roman,標準"-10-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4"/>
  <sheetViews>
    <sheetView view="pageBreakPreview" zoomScale="85" zoomScaleNormal="90" zoomScaleSheetLayoutView="85" workbookViewId="0">
      <pane xSplit="1" ySplit="3" topLeftCell="B11" activePane="bottomRight" state="frozen"/>
      <selection activeCell="J13" sqref="J13"/>
      <selection pane="topRight" activeCell="J13" sqref="J13"/>
      <selection pane="bottomLeft" activeCell="J13" sqref="J13"/>
      <selection pane="bottomRight" activeCell="H1" sqref="H1"/>
    </sheetView>
  </sheetViews>
  <sheetFormatPr defaultRowHeight="15.75" x14ac:dyDescent="0.25"/>
  <cols>
    <col min="1" max="1" width="15" style="223" customWidth="1"/>
    <col min="2" max="2" width="11.375" style="39" customWidth="1"/>
    <col min="3" max="3" width="10.125" style="39" customWidth="1"/>
    <col min="4" max="4" width="11.625" style="39" customWidth="1"/>
    <col min="5" max="5" width="10.625" style="39" customWidth="1"/>
    <col min="6" max="6" width="12.25" style="39" customWidth="1"/>
    <col min="7" max="7" width="13.5" style="39" customWidth="1"/>
    <col min="8" max="16384" width="9" style="11"/>
  </cols>
  <sheetData>
    <row r="1" spans="1:10" s="10" customFormat="1" ht="39.75" customHeight="1" thickBot="1" x14ac:dyDescent="0.35">
      <c r="A1" s="648" t="s">
        <v>12</v>
      </c>
      <c r="B1" s="648"/>
      <c r="C1" s="648"/>
      <c r="D1" s="648"/>
      <c r="E1" s="648"/>
      <c r="F1" s="648"/>
      <c r="G1" s="648"/>
    </row>
    <row r="2" spans="1:10" ht="16.5" thickBot="1" x14ac:dyDescent="0.3">
      <c r="A2" s="653" t="s">
        <v>154</v>
      </c>
      <c r="B2" s="649" t="s">
        <v>13</v>
      </c>
      <c r="C2" s="649"/>
      <c r="D2" s="649"/>
      <c r="E2" s="649" t="s">
        <v>14</v>
      </c>
      <c r="F2" s="649"/>
      <c r="G2" s="650"/>
    </row>
    <row r="3" spans="1:10" ht="16.5" thickBot="1" x14ac:dyDescent="0.3">
      <c r="A3" s="654"/>
      <c r="B3" s="72" t="s">
        <v>15</v>
      </c>
      <c r="C3" s="72" t="s">
        <v>16</v>
      </c>
      <c r="D3" s="72" t="s">
        <v>17</v>
      </c>
      <c r="E3" s="72" t="s">
        <v>15</v>
      </c>
      <c r="F3" s="72" t="s">
        <v>16</v>
      </c>
      <c r="G3" s="73" t="s">
        <v>17</v>
      </c>
    </row>
    <row r="4" spans="1:10" hidden="1" x14ac:dyDescent="0.25">
      <c r="A4" s="222" t="s">
        <v>155</v>
      </c>
      <c r="B4" s="74">
        <v>74031</v>
      </c>
      <c r="C4" s="16">
        <v>55338</v>
      </c>
      <c r="D4" s="75">
        <v>18693</v>
      </c>
      <c r="E4" s="16">
        <v>60557</v>
      </c>
      <c r="F4" s="16">
        <v>44174</v>
      </c>
      <c r="G4" s="16">
        <v>16383</v>
      </c>
    </row>
    <row r="5" spans="1:10" ht="16.5" hidden="1" x14ac:dyDescent="0.25">
      <c r="A5" s="222" t="s">
        <v>156</v>
      </c>
      <c r="B5" s="74">
        <v>75933</v>
      </c>
      <c r="C5" s="16">
        <v>56217</v>
      </c>
      <c r="D5" s="75">
        <v>19716</v>
      </c>
      <c r="E5" s="16">
        <v>66257</v>
      </c>
      <c r="F5" s="16">
        <v>48728</v>
      </c>
      <c r="G5" s="16">
        <v>17529</v>
      </c>
      <c r="H5" s="276"/>
      <c r="I5" s="276"/>
      <c r="J5" s="276"/>
    </row>
    <row r="6" spans="1:10" ht="16.5" hidden="1" x14ac:dyDescent="0.25">
      <c r="A6" s="222" t="s">
        <v>157</v>
      </c>
      <c r="B6" s="74">
        <v>78523</v>
      </c>
      <c r="C6" s="16">
        <v>57356</v>
      </c>
      <c r="D6" s="16">
        <v>21167</v>
      </c>
      <c r="E6" s="74">
        <v>62993</v>
      </c>
      <c r="F6" s="16">
        <v>45233</v>
      </c>
      <c r="G6" s="16">
        <v>17760</v>
      </c>
      <c r="H6" s="276"/>
      <c r="I6" s="276"/>
      <c r="J6" s="276"/>
    </row>
    <row r="7" spans="1:10" ht="16.5" hidden="1" x14ac:dyDescent="0.25">
      <c r="A7" s="222" t="s">
        <v>158</v>
      </c>
      <c r="B7" s="74">
        <v>79300</v>
      </c>
      <c r="C7" s="16">
        <v>57548</v>
      </c>
      <c r="D7" s="75">
        <v>21752</v>
      </c>
      <c r="E7" s="16">
        <v>68177</v>
      </c>
      <c r="F7" s="16">
        <v>48828</v>
      </c>
      <c r="G7" s="16">
        <v>19349</v>
      </c>
      <c r="H7" s="276"/>
      <c r="I7" s="276"/>
      <c r="J7" s="276"/>
    </row>
    <row r="8" spans="1:10" ht="16.5" hidden="1" x14ac:dyDescent="0.25">
      <c r="A8" s="290" t="s">
        <v>127</v>
      </c>
      <c r="B8" s="291">
        <v>83802</v>
      </c>
      <c r="C8" s="291">
        <v>61215</v>
      </c>
      <c r="D8" s="291">
        <v>22587</v>
      </c>
      <c r="E8" s="292">
        <v>74226</v>
      </c>
      <c r="F8" s="291">
        <v>53202</v>
      </c>
      <c r="G8" s="291">
        <v>21024</v>
      </c>
      <c r="H8" s="276"/>
      <c r="I8" s="276"/>
      <c r="J8" s="276"/>
    </row>
    <row r="9" spans="1:10" hidden="1" x14ac:dyDescent="0.25">
      <c r="A9" s="290" t="s">
        <v>180</v>
      </c>
      <c r="B9" s="291">
        <v>84816</v>
      </c>
      <c r="C9" s="291">
        <v>59840</v>
      </c>
      <c r="D9" s="291">
        <v>24976</v>
      </c>
      <c r="E9" s="292">
        <v>71809</v>
      </c>
      <c r="F9" s="291">
        <v>50463</v>
      </c>
      <c r="G9" s="291">
        <v>21346</v>
      </c>
    </row>
    <row r="10" spans="1:10" hidden="1" x14ac:dyDescent="0.25">
      <c r="A10" s="290" t="s">
        <v>188</v>
      </c>
      <c r="B10" s="291">
        <v>86794</v>
      </c>
      <c r="C10" s="291">
        <v>61928</v>
      </c>
      <c r="D10" s="291">
        <v>24866</v>
      </c>
      <c r="E10" s="292">
        <v>70785</v>
      </c>
      <c r="F10" s="291">
        <v>48921</v>
      </c>
      <c r="G10" s="291">
        <v>21864</v>
      </c>
    </row>
    <row r="11" spans="1:10" x14ac:dyDescent="0.25">
      <c r="A11" s="290" t="s">
        <v>201</v>
      </c>
      <c r="B11" s="291">
        <v>94089</v>
      </c>
      <c r="C11" s="291">
        <v>72170</v>
      </c>
      <c r="D11" s="291">
        <v>21919</v>
      </c>
      <c r="E11" s="292">
        <v>78849</v>
      </c>
      <c r="F11" s="291">
        <v>56736</v>
      </c>
      <c r="G11" s="291">
        <v>22113</v>
      </c>
    </row>
    <row r="12" spans="1:10" x14ac:dyDescent="0.25">
      <c r="A12" s="290" t="s">
        <v>202</v>
      </c>
      <c r="B12" s="291">
        <v>95917</v>
      </c>
      <c r="C12" s="291">
        <v>73374</v>
      </c>
      <c r="D12" s="291">
        <v>22543</v>
      </c>
      <c r="E12" s="292">
        <v>81460</v>
      </c>
      <c r="F12" s="291">
        <v>62071</v>
      </c>
      <c r="G12" s="291">
        <v>19389</v>
      </c>
    </row>
    <row r="13" spans="1:10" x14ac:dyDescent="0.25">
      <c r="A13" s="290" t="s">
        <v>212</v>
      </c>
      <c r="B13" s="291">
        <v>94778</v>
      </c>
      <c r="C13" s="291">
        <v>74326</v>
      </c>
      <c r="D13" s="291">
        <v>20452</v>
      </c>
      <c r="E13" s="292">
        <v>79400</v>
      </c>
      <c r="F13" s="291">
        <v>60312</v>
      </c>
      <c r="G13" s="291">
        <v>19088</v>
      </c>
    </row>
    <row r="14" spans="1:10" x14ac:dyDescent="0.25">
      <c r="A14" s="290" t="s">
        <v>266</v>
      </c>
      <c r="B14" s="291">
        <v>91535</v>
      </c>
      <c r="C14" s="291">
        <v>71960</v>
      </c>
      <c r="D14" s="291">
        <v>19575</v>
      </c>
      <c r="E14" s="292">
        <v>75493</v>
      </c>
      <c r="F14" s="291">
        <v>58746</v>
      </c>
      <c r="G14" s="291">
        <v>16747</v>
      </c>
    </row>
    <row r="15" spans="1:10" ht="16.5" thickBot="1" x14ac:dyDescent="0.3">
      <c r="A15" s="221" t="s">
        <v>265</v>
      </c>
      <c r="B15" s="225">
        <v>90341</v>
      </c>
      <c r="C15" s="225">
        <v>69386</v>
      </c>
      <c r="D15" s="225">
        <v>20955</v>
      </c>
      <c r="E15" s="226">
        <v>78436</v>
      </c>
      <c r="F15" s="225">
        <v>60399</v>
      </c>
      <c r="G15" s="225">
        <v>18037</v>
      </c>
    </row>
    <row r="16" spans="1:10" x14ac:dyDescent="0.25">
      <c r="A16" s="210" t="str">
        <f>'1-1'!A15</f>
        <v>112年第4季</v>
      </c>
      <c r="B16" s="224">
        <f t="shared" ref="B16:G16" si="0">SUM(B26:B28)</f>
        <v>23250</v>
      </c>
      <c r="C16" s="224">
        <f t="shared" si="0"/>
        <v>18001</v>
      </c>
      <c r="D16" s="224">
        <f t="shared" si="0"/>
        <v>5249</v>
      </c>
      <c r="E16" s="537">
        <f t="shared" si="0"/>
        <v>22787</v>
      </c>
      <c r="F16" s="224">
        <f t="shared" si="0"/>
        <v>17885</v>
      </c>
      <c r="G16" s="224">
        <f t="shared" si="0"/>
        <v>4902</v>
      </c>
    </row>
    <row r="17" spans="1:10" ht="16.5" x14ac:dyDescent="0.25">
      <c r="A17" s="202" t="str">
        <f>'1-1'!A16</f>
        <v>112年1月</v>
      </c>
      <c r="B17" s="76">
        <v>5321</v>
      </c>
      <c r="C17" s="46">
        <v>3973</v>
      </c>
      <c r="D17" s="46">
        <v>1348</v>
      </c>
      <c r="E17" s="76">
        <v>6591</v>
      </c>
      <c r="F17" s="46">
        <v>5146</v>
      </c>
      <c r="G17" s="46">
        <v>1445</v>
      </c>
      <c r="H17" s="276"/>
      <c r="I17" s="276"/>
      <c r="J17" s="276"/>
    </row>
    <row r="18" spans="1:10" ht="16.5" x14ac:dyDescent="0.25">
      <c r="A18" s="202" t="s">
        <v>132</v>
      </c>
      <c r="B18" s="76">
        <v>6713</v>
      </c>
      <c r="C18" s="46">
        <v>5341</v>
      </c>
      <c r="D18" s="46">
        <v>1372</v>
      </c>
      <c r="E18" s="76">
        <v>4603</v>
      </c>
      <c r="F18" s="46">
        <v>3577</v>
      </c>
      <c r="G18" s="46">
        <v>1026</v>
      </c>
      <c r="H18" s="276"/>
      <c r="I18" s="276"/>
      <c r="J18" s="276"/>
    </row>
    <row r="19" spans="1:10" ht="16.5" x14ac:dyDescent="0.25">
      <c r="A19" s="202" t="s">
        <v>133</v>
      </c>
      <c r="B19" s="76">
        <v>9460</v>
      </c>
      <c r="C19" s="46">
        <v>7436</v>
      </c>
      <c r="D19" s="46">
        <v>2024</v>
      </c>
      <c r="E19" s="76">
        <v>5168</v>
      </c>
      <c r="F19" s="46">
        <v>3960</v>
      </c>
      <c r="G19" s="46">
        <v>1208</v>
      </c>
      <c r="H19" s="276"/>
      <c r="I19" s="276"/>
      <c r="J19" s="276"/>
    </row>
    <row r="20" spans="1:10" ht="16.5" x14ac:dyDescent="0.25">
      <c r="A20" s="202" t="s">
        <v>134</v>
      </c>
      <c r="B20" s="76">
        <v>7261</v>
      </c>
      <c r="C20" s="46">
        <v>5780</v>
      </c>
      <c r="D20" s="46">
        <v>1481</v>
      </c>
      <c r="E20" s="76">
        <v>5397</v>
      </c>
      <c r="F20" s="46">
        <v>4138</v>
      </c>
      <c r="G20" s="46">
        <v>1259</v>
      </c>
      <c r="H20" s="276"/>
      <c r="I20" s="276"/>
      <c r="J20" s="276"/>
    </row>
    <row r="21" spans="1:10" ht="16.5" x14ac:dyDescent="0.25">
      <c r="A21" s="202" t="s">
        <v>135</v>
      </c>
      <c r="B21" s="76">
        <v>8113</v>
      </c>
      <c r="C21" s="46">
        <v>6569</v>
      </c>
      <c r="D21" s="46">
        <v>1544</v>
      </c>
      <c r="E21" s="76">
        <v>4096</v>
      </c>
      <c r="F21" s="46">
        <v>3115</v>
      </c>
      <c r="G21" s="46">
        <v>981</v>
      </c>
      <c r="H21" s="276"/>
      <c r="I21" s="276"/>
      <c r="J21" s="276"/>
    </row>
    <row r="22" spans="1:10" ht="16.5" x14ac:dyDescent="0.25">
      <c r="A22" s="202" t="s">
        <v>136</v>
      </c>
      <c r="B22" s="76">
        <v>7785</v>
      </c>
      <c r="C22" s="46">
        <v>6070</v>
      </c>
      <c r="D22" s="46">
        <v>1715</v>
      </c>
      <c r="E22" s="76">
        <v>6533</v>
      </c>
      <c r="F22" s="46">
        <v>5090</v>
      </c>
      <c r="G22" s="46">
        <v>1443</v>
      </c>
      <c r="H22" s="276"/>
      <c r="I22" s="276"/>
      <c r="J22" s="276"/>
    </row>
    <row r="23" spans="1:10" ht="16.5" x14ac:dyDescent="0.25">
      <c r="A23" s="202" t="s">
        <v>137</v>
      </c>
      <c r="B23" s="292">
        <v>7511</v>
      </c>
      <c r="C23" s="46">
        <v>6013</v>
      </c>
      <c r="D23" s="46">
        <v>1498</v>
      </c>
      <c r="E23" s="76">
        <v>5721</v>
      </c>
      <c r="F23" s="46">
        <v>4516</v>
      </c>
      <c r="G23" s="46">
        <v>1205</v>
      </c>
      <c r="H23" s="276"/>
      <c r="I23" s="276"/>
      <c r="J23" s="276"/>
    </row>
    <row r="24" spans="1:10" ht="16.5" x14ac:dyDescent="0.25">
      <c r="A24" s="202" t="s">
        <v>138</v>
      </c>
      <c r="B24" s="76">
        <v>8502</v>
      </c>
      <c r="C24" s="46">
        <v>6786</v>
      </c>
      <c r="D24" s="46">
        <v>1716</v>
      </c>
      <c r="E24" s="76">
        <v>6773</v>
      </c>
      <c r="F24" s="46">
        <v>5230</v>
      </c>
      <c r="G24" s="46">
        <v>1543</v>
      </c>
      <c r="H24" s="276"/>
      <c r="I24" s="276"/>
      <c r="J24" s="276"/>
    </row>
    <row r="25" spans="1:10" ht="16.5" x14ac:dyDescent="0.25">
      <c r="A25" s="202" t="s">
        <v>139</v>
      </c>
      <c r="B25" s="76">
        <v>7619</v>
      </c>
      <c r="C25" s="46">
        <v>5991</v>
      </c>
      <c r="D25" s="46">
        <v>1628</v>
      </c>
      <c r="E25" s="76">
        <v>7824</v>
      </c>
      <c r="F25" s="46">
        <v>6089</v>
      </c>
      <c r="G25" s="46">
        <v>1735</v>
      </c>
      <c r="H25" s="276"/>
      <c r="I25" s="276"/>
      <c r="J25" s="276"/>
    </row>
    <row r="26" spans="1:10" ht="16.5" x14ac:dyDescent="0.25">
      <c r="A26" s="202" t="s">
        <v>140</v>
      </c>
      <c r="B26" s="76">
        <v>7175</v>
      </c>
      <c r="C26" s="46">
        <v>5504</v>
      </c>
      <c r="D26" s="46">
        <v>1671</v>
      </c>
      <c r="E26" s="76">
        <v>7141</v>
      </c>
      <c r="F26" s="46">
        <v>5611</v>
      </c>
      <c r="G26" s="46">
        <v>1530</v>
      </c>
      <c r="H26" s="276"/>
      <c r="I26" s="276"/>
      <c r="J26" s="276"/>
    </row>
    <row r="27" spans="1:10" ht="16.5" x14ac:dyDescent="0.25">
      <c r="A27" s="202" t="s">
        <v>141</v>
      </c>
      <c r="B27" s="76">
        <v>7842</v>
      </c>
      <c r="C27" s="46">
        <v>6162</v>
      </c>
      <c r="D27" s="46">
        <v>1680</v>
      </c>
      <c r="E27" s="76">
        <v>7281</v>
      </c>
      <c r="F27" s="46">
        <v>5676</v>
      </c>
      <c r="G27" s="46">
        <v>1605</v>
      </c>
      <c r="H27" s="276"/>
      <c r="I27" s="276"/>
      <c r="J27" s="276"/>
    </row>
    <row r="28" spans="1:10" ht="16.5" x14ac:dyDescent="0.25">
      <c r="A28" s="202" t="s">
        <v>142</v>
      </c>
      <c r="B28" s="76">
        <v>8233</v>
      </c>
      <c r="C28" s="46">
        <v>6335</v>
      </c>
      <c r="D28" s="46">
        <v>1898</v>
      </c>
      <c r="E28" s="76">
        <v>8365</v>
      </c>
      <c r="F28" s="46">
        <v>6598</v>
      </c>
      <c r="G28" s="46">
        <v>1767</v>
      </c>
      <c r="H28" s="276"/>
      <c r="I28" s="276"/>
      <c r="J28" s="276"/>
    </row>
    <row r="29" spans="1:10" ht="16.5" thickBot="1" x14ac:dyDescent="0.3">
      <c r="A29" s="515" t="str">
        <f>'1-1'!A28</f>
        <v>112年累積至12月</v>
      </c>
      <c r="B29" s="530">
        <f t="shared" ref="B29:G29" si="1">SUM(B17:B28)</f>
        <v>91535</v>
      </c>
      <c r="C29" s="530">
        <f t="shared" si="1"/>
        <v>71960</v>
      </c>
      <c r="D29" s="530">
        <f t="shared" si="1"/>
        <v>19575</v>
      </c>
      <c r="E29" s="531">
        <f t="shared" si="1"/>
        <v>75493</v>
      </c>
      <c r="F29" s="530">
        <f t="shared" si="1"/>
        <v>58746</v>
      </c>
      <c r="G29" s="530">
        <f t="shared" si="1"/>
        <v>16747</v>
      </c>
    </row>
    <row r="30" spans="1:10" x14ac:dyDescent="0.25">
      <c r="A30" s="200" t="str">
        <f>'1-1'!A29</f>
        <v>113年第4季</v>
      </c>
      <c r="B30" s="511">
        <f t="shared" ref="B30:G30" si="2">SUM(B40:B42)</f>
        <v>21401</v>
      </c>
      <c r="C30" s="512">
        <f t="shared" si="2"/>
        <v>16174</v>
      </c>
      <c r="D30" s="512">
        <f t="shared" si="2"/>
        <v>5227</v>
      </c>
      <c r="E30" s="511">
        <f t="shared" si="2"/>
        <v>20759</v>
      </c>
      <c r="F30" s="512">
        <f t="shared" si="2"/>
        <v>15909</v>
      </c>
      <c r="G30" s="512">
        <f t="shared" si="2"/>
        <v>4850</v>
      </c>
    </row>
    <row r="31" spans="1:10" x14ac:dyDescent="0.25">
      <c r="A31" s="202" t="str">
        <f>'1-1'!A30</f>
        <v>113年1月</v>
      </c>
      <c r="B31" s="76">
        <f>SUM(C31:D31)</f>
        <v>8092</v>
      </c>
      <c r="C31" s="46">
        <v>6375</v>
      </c>
      <c r="D31" s="46">
        <v>1717</v>
      </c>
      <c r="E31" s="76">
        <f>SUM(F31:G31)</f>
        <v>6878</v>
      </c>
      <c r="F31" s="46">
        <v>5422</v>
      </c>
      <c r="G31" s="46">
        <v>1456</v>
      </c>
    </row>
    <row r="32" spans="1:10" x14ac:dyDescent="0.25">
      <c r="A32" s="202" t="s">
        <v>143</v>
      </c>
      <c r="B32" s="76">
        <f t="shared" ref="B32:B42" si="3">SUM(C32:D32)</f>
        <v>5644</v>
      </c>
      <c r="C32" s="46">
        <v>4213</v>
      </c>
      <c r="D32" s="46">
        <v>1431</v>
      </c>
      <c r="E32" s="76">
        <f t="shared" ref="E32:E42" si="4">SUM(F32:G32)</f>
        <v>6268</v>
      </c>
      <c r="F32" s="46">
        <v>4805</v>
      </c>
      <c r="G32" s="46">
        <v>1463</v>
      </c>
    </row>
    <row r="33" spans="1:7" x14ac:dyDescent="0.25">
      <c r="A33" s="202" t="s">
        <v>144</v>
      </c>
      <c r="B33" s="76">
        <f t="shared" si="3"/>
        <v>8015</v>
      </c>
      <c r="C33" s="46">
        <v>6338</v>
      </c>
      <c r="D33" s="46">
        <v>1677</v>
      </c>
      <c r="E33" s="76">
        <f t="shared" si="4"/>
        <v>5027</v>
      </c>
      <c r="F33" s="46">
        <v>3972</v>
      </c>
      <c r="G33" s="46">
        <v>1055</v>
      </c>
    </row>
    <row r="34" spans="1:7" x14ac:dyDescent="0.25">
      <c r="A34" s="202" t="s">
        <v>134</v>
      </c>
      <c r="B34" s="76">
        <f t="shared" si="3"/>
        <v>8057</v>
      </c>
      <c r="C34" s="435">
        <v>6147</v>
      </c>
      <c r="D34" s="435">
        <v>1910</v>
      </c>
      <c r="E34" s="76">
        <f t="shared" si="4"/>
        <v>6811</v>
      </c>
      <c r="F34" s="435">
        <v>5248</v>
      </c>
      <c r="G34" s="435">
        <v>1563</v>
      </c>
    </row>
    <row r="35" spans="1:7" x14ac:dyDescent="0.25">
      <c r="A35" s="202" t="s">
        <v>135</v>
      </c>
      <c r="B35" s="76">
        <f t="shared" si="3"/>
        <v>8081</v>
      </c>
      <c r="C35" s="435">
        <v>6348</v>
      </c>
      <c r="D35" s="435">
        <v>1733</v>
      </c>
      <c r="E35" s="76">
        <f t="shared" si="4"/>
        <v>6084</v>
      </c>
      <c r="F35" s="435">
        <v>4715</v>
      </c>
      <c r="G35" s="435">
        <v>1369</v>
      </c>
    </row>
    <row r="36" spans="1:7" x14ac:dyDescent="0.25">
      <c r="A36" s="202" t="s">
        <v>136</v>
      </c>
      <c r="B36" s="76">
        <f t="shared" si="3"/>
        <v>7747</v>
      </c>
      <c r="C36" s="435">
        <v>5829</v>
      </c>
      <c r="D36" s="435">
        <v>1918</v>
      </c>
      <c r="E36" s="76">
        <f t="shared" si="4"/>
        <v>7034</v>
      </c>
      <c r="F36" s="435">
        <v>5514</v>
      </c>
      <c r="G36" s="435">
        <v>1520</v>
      </c>
    </row>
    <row r="37" spans="1:7" x14ac:dyDescent="0.25">
      <c r="A37" s="202" t="s">
        <v>137</v>
      </c>
      <c r="B37" s="76">
        <f t="shared" si="3"/>
        <v>7852</v>
      </c>
      <c r="C37" s="435">
        <v>5901</v>
      </c>
      <c r="D37" s="435">
        <v>1951</v>
      </c>
      <c r="E37" s="76">
        <f t="shared" si="4"/>
        <v>6223</v>
      </c>
      <c r="F37" s="435">
        <v>4761</v>
      </c>
      <c r="G37" s="435">
        <v>1462</v>
      </c>
    </row>
    <row r="38" spans="1:7" x14ac:dyDescent="0.25">
      <c r="A38" s="202" t="s">
        <v>138</v>
      </c>
      <c r="B38" s="76">
        <f t="shared" si="3"/>
        <v>8005</v>
      </c>
      <c r="C38" s="435">
        <v>6250</v>
      </c>
      <c r="D38" s="435">
        <v>1755</v>
      </c>
      <c r="E38" s="76">
        <f t="shared" si="4"/>
        <v>6447</v>
      </c>
      <c r="F38" s="435">
        <v>4820</v>
      </c>
      <c r="G38" s="435">
        <v>1627</v>
      </c>
    </row>
    <row r="39" spans="1:7" x14ac:dyDescent="0.25">
      <c r="A39" s="202" t="s">
        <v>139</v>
      </c>
      <c r="B39" s="76">
        <f t="shared" si="3"/>
        <v>7447</v>
      </c>
      <c r="C39" s="435">
        <v>5811</v>
      </c>
      <c r="D39" s="435">
        <v>1636</v>
      </c>
      <c r="E39" s="76">
        <f t="shared" si="4"/>
        <v>6905</v>
      </c>
      <c r="F39" s="435">
        <v>5233</v>
      </c>
      <c r="G39" s="435">
        <v>1672</v>
      </c>
    </row>
    <row r="40" spans="1:7" x14ac:dyDescent="0.25">
      <c r="A40" s="202" t="s">
        <v>140</v>
      </c>
      <c r="B40" s="76">
        <f t="shared" si="3"/>
        <v>6487</v>
      </c>
      <c r="C40" s="435">
        <v>4913</v>
      </c>
      <c r="D40" s="435">
        <v>1574</v>
      </c>
      <c r="E40" s="76">
        <f t="shared" si="4"/>
        <v>6454</v>
      </c>
      <c r="F40" s="435">
        <v>5026</v>
      </c>
      <c r="G40" s="435">
        <v>1428</v>
      </c>
    </row>
    <row r="41" spans="1:7" x14ac:dyDescent="0.25">
      <c r="A41" s="202" t="s">
        <v>141</v>
      </c>
      <c r="B41" s="76">
        <f t="shared" si="3"/>
        <v>7232</v>
      </c>
      <c r="C41" s="435">
        <v>5361</v>
      </c>
      <c r="D41" s="435">
        <v>1871</v>
      </c>
      <c r="E41" s="76">
        <f t="shared" si="4"/>
        <v>6918</v>
      </c>
      <c r="F41" s="435">
        <v>5252</v>
      </c>
      <c r="G41" s="435">
        <v>1666</v>
      </c>
    </row>
    <row r="42" spans="1:7" x14ac:dyDescent="0.25">
      <c r="A42" s="202" t="s">
        <v>142</v>
      </c>
      <c r="B42" s="76">
        <f t="shared" si="3"/>
        <v>7682</v>
      </c>
      <c r="C42" s="435">
        <v>5900</v>
      </c>
      <c r="D42" s="435">
        <v>1782</v>
      </c>
      <c r="E42" s="76">
        <f t="shared" si="4"/>
        <v>7387</v>
      </c>
      <c r="F42" s="435">
        <v>5631</v>
      </c>
      <c r="G42" s="435">
        <v>1756</v>
      </c>
    </row>
    <row r="43" spans="1:7" ht="16.5" thickBot="1" x14ac:dyDescent="0.3">
      <c r="A43" s="515" t="str">
        <f>'1-1'!A42</f>
        <v>113年累積至12月</v>
      </c>
      <c r="B43" s="531">
        <f t="shared" ref="B43:G43" si="5">SUM(B31:B42)</f>
        <v>90341</v>
      </c>
      <c r="C43" s="530">
        <f t="shared" si="5"/>
        <v>69386</v>
      </c>
      <c r="D43" s="530">
        <f t="shared" si="5"/>
        <v>20955</v>
      </c>
      <c r="E43" s="531">
        <f t="shared" si="5"/>
        <v>78436</v>
      </c>
      <c r="F43" s="530">
        <f t="shared" si="5"/>
        <v>60399</v>
      </c>
      <c r="G43" s="530">
        <f t="shared" si="5"/>
        <v>18037</v>
      </c>
    </row>
    <row r="44" spans="1:7" ht="33.6" customHeight="1" x14ac:dyDescent="0.25">
      <c r="A44" s="203" t="str">
        <f>'1-1'!A43</f>
        <v>113年第4季較上年同期%</v>
      </c>
      <c r="B44" s="367">
        <f t="shared" ref="B44:G44" si="6">(B30/B16-1)*100</f>
        <v>-7.9526881720430094</v>
      </c>
      <c r="C44" s="311">
        <f t="shared" si="6"/>
        <v>-10.14943614243653</v>
      </c>
      <c r="D44" s="551">
        <f t="shared" si="6"/>
        <v>-0.41912745284816699</v>
      </c>
      <c r="E44" s="311">
        <f t="shared" si="6"/>
        <v>-8.8998112959143398</v>
      </c>
      <c r="F44" s="311">
        <f t="shared" si="6"/>
        <v>-11.048364551299972</v>
      </c>
      <c r="G44" s="311">
        <f t="shared" si="6"/>
        <v>-1.0607915136678914</v>
      </c>
    </row>
    <row r="45" spans="1:7" ht="30.6" customHeight="1" thickBot="1" x14ac:dyDescent="0.3">
      <c r="A45" s="204" t="str">
        <f>'1-1'!A44</f>
        <v>累積至113年12月較上年同期%</v>
      </c>
      <c r="B45" s="437">
        <f t="shared" ref="B45:G45" si="7">(B43/B29-1)*100</f>
        <v>-1.3044190746708928</v>
      </c>
      <c r="C45" s="240">
        <f t="shared" si="7"/>
        <v>-3.5769872151195092</v>
      </c>
      <c r="D45" s="312">
        <f t="shared" si="7"/>
        <v>7.0498084291187757</v>
      </c>
      <c r="E45" s="240">
        <f t="shared" si="7"/>
        <v>3.8983746837455202</v>
      </c>
      <c r="F45" s="240">
        <f t="shared" si="7"/>
        <v>2.8138085997344575</v>
      </c>
      <c r="G45" s="240">
        <f t="shared" si="7"/>
        <v>7.7028721562070857</v>
      </c>
    </row>
    <row r="46" spans="1:7" ht="22.5" customHeight="1" x14ac:dyDescent="0.25">
      <c r="A46" s="651" t="s">
        <v>18</v>
      </c>
      <c r="B46" s="652"/>
      <c r="C46" s="652"/>
      <c r="D46" s="652"/>
      <c r="E46" s="652"/>
      <c r="F46" s="652"/>
      <c r="G46" s="652"/>
    </row>
    <row r="48" spans="1:7" x14ac:dyDescent="0.25">
      <c r="A48" s="207"/>
      <c r="B48" s="339"/>
      <c r="C48" s="339"/>
      <c r="D48" s="339"/>
      <c r="E48" s="339"/>
      <c r="F48" s="339"/>
      <c r="G48" s="339"/>
    </row>
    <row r="49" spans="1:7" x14ac:dyDescent="0.25">
      <c r="A49" s="207"/>
      <c r="B49" s="339"/>
      <c r="C49" s="339"/>
      <c r="D49" s="339"/>
      <c r="E49" s="339"/>
      <c r="F49" s="339"/>
      <c r="G49" s="339"/>
    </row>
    <row r="50" spans="1:7" x14ac:dyDescent="0.25">
      <c r="A50" s="207"/>
      <c r="B50" s="38"/>
      <c r="C50" s="38"/>
      <c r="D50" s="38"/>
      <c r="E50" s="38"/>
      <c r="F50" s="38"/>
      <c r="G50" s="38"/>
    </row>
    <row r="51" spans="1:7" x14ac:dyDescent="0.25">
      <c r="A51" s="207"/>
      <c r="B51" s="38"/>
      <c r="C51" s="38"/>
      <c r="D51" s="38"/>
      <c r="E51" s="38"/>
      <c r="F51" s="38"/>
      <c r="G51" s="38"/>
    </row>
    <row r="52" spans="1:7" x14ac:dyDescent="0.25">
      <c r="A52" s="207"/>
      <c r="B52" s="38"/>
      <c r="C52" s="38"/>
      <c r="D52" s="38"/>
      <c r="E52" s="38"/>
      <c r="F52" s="38"/>
      <c r="G52" s="38"/>
    </row>
    <row r="53" spans="1:7" x14ac:dyDescent="0.25">
      <c r="A53" s="207"/>
      <c r="B53" s="38"/>
      <c r="C53" s="38"/>
      <c r="D53" s="38"/>
      <c r="E53" s="38"/>
      <c r="F53" s="38"/>
      <c r="G53" s="38"/>
    </row>
    <row r="54" spans="1:7" x14ac:dyDescent="0.25">
      <c r="A54" s="207"/>
      <c r="B54" s="38"/>
      <c r="C54" s="38"/>
      <c r="D54" s="38"/>
      <c r="E54" s="38"/>
      <c r="F54" s="38"/>
      <c r="G54" s="38"/>
    </row>
    <row r="55" spans="1:7" x14ac:dyDescent="0.25">
      <c r="A55" s="207"/>
      <c r="B55" s="38"/>
      <c r="C55" s="38"/>
      <c r="D55" s="38"/>
      <c r="E55" s="38"/>
      <c r="F55" s="38"/>
      <c r="G55" s="38"/>
    </row>
    <row r="56" spans="1:7" x14ac:dyDescent="0.25">
      <c r="A56" s="207"/>
      <c r="B56" s="38"/>
      <c r="C56" s="38"/>
      <c r="D56" s="38"/>
      <c r="E56" s="38"/>
      <c r="F56" s="38"/>
      <c r="G56" s="38"/>
    </row>
    <row r="57" spans="1:7" x14ac:dyDescent="0.25">
      <c r="A57" s="207"/>
      <c r="B57" s="38"/>
      <c r="C57" s="38"/>
      <c r="D57" s="38"/>
      <c r="E57" s="38"/>
      <c r="F57" s="38"/>
      <c r="G57" s="38"/>
    </row>
    <row r="58" spans="1:7" x14ac:dyDescent="0.25">
      <c r="A58" s="207"/>
      <c r="B58" s="38"/>
      <c r="C58" s="38"/>
      <c r="D58" s="38"/>
      <c r="E58" s="38"/>
      <c r="F58" s="38"/>
      <c r="G58" s="38"/>
    </row>
    <row r="59" spans="1:7" x14ac:dyDescent="0.25">
      <c r="A59" s="207"/>
      <c r="B59" s="38"/>
      <c r="C59" s="38"/>
      <c r="D59" s="38"/>
      <c r="E59" s="38"/>
      <c r="F59" s="38"/>
      <c r="G59" s="38"/>
    </row>
    <row r="60" spans="1:7" x14ac:dyDescent="0.25">
      <c r="A60" s="207"/>
      <c r="B60" s="38"/>
      <c r="C60" s="38"/>
      <c r="D60" s="38"/>
      <c r="E60" s="38"/>
      <c r="F60" s="38"/>
      <c r="G60" s="38"/>
    </row>
    <row r="61" spans="1:7" x14ac:dyDescent="0.25">
      <c r="A61" s="207"/>
      <c r="B61" s="38"/>
      <c r="C61" s="38"/>
      <c r="D61" s="38"/>
      <c r="E61" s="38"/>
      <c r="F61" s="38"/>
      <c r="G61" s="38"/>
    </row>
    <row r="62" spans="1:7" x14ac:dyDescent="0.25">
      <c r="A62" s="207"/>
      <c r="B62" s="38"/>
      <c r="C62" s="38"/>
      <c r="D62" s="38"/>
      <c r="E62" s="38"/>
      <c r="F62" s="38"/>
      <c r="G62" s="38"/>
    </row>
    <row r="63" spans="1:7" x14ac:dyDescent="0.25">
      <c r="A63" s="207"/>
      <c r="B63" s="38"/>
      <c r="C63" s="38"/>
      <c r="D63" s="38"/>
      <c r="E63" s="38"/>
      <c r="F63" s="38"/>
      <c r="G63" s="38"/>
    </row>
    <row r="64" spans="1:7" x14ac:dyDescent="0.25">
      <c r="A64" s="207"/>
      <c r="B64" s="38"/>
      <c r="C64" s="38"/>
      <c r="D64" s="38"/>
      <c r="E64" s="38"/>
      <c r="F64" s="38"/>
      <c r="G64" s="38"/>
    </row>
    <row r="65" spans="1:7" x14ac:dyDescent="0.25">
      <c r="A65" s="207"/>
      <c r="B65" s="38"/>
      <c r="C65" s="38"/>
      <c r="D65" s="38"/>
      <c r="E65" s="38"/>
      <c r="F65" s="38"/>
      <c r="G65" s="38"/>
    </row>
    <row r="66" spans="1:7" x14ac:dyDescent="0.25">
      <c r="A66" s="207"/>
      <c r="B66" s="468"/>
      <c r="C66" s="468"/>
      <c r="D66" s="468"/>
      <c r="E66" s="468"/>
      <c r="F66" s="468"/>
      <c r="G66" s="468"/>
    </row>
    <row r="67" spans="1:7" x14ac:dyDescent="0.25">
      <c r="A67" s="207"/>
      <c r="B67" s="468"/>
      <c r="C67" s="468"/>
      <c r="D67" s="468"/>
      <c r="E67" s="468"/>
      <c r="F67" s="468"/>
      <c r="G67" s="468"/>
    </row>
    <row r="68" spans="1:7" x14ac:dyDescent="0.25">
      <c r="A68" s="207"/>
      <c r="B68" s="468"/>
      <c r="C68" s="468"/>
      <c r="D68" s="468"/>
      <c r="E68" s="468"/>
      <c r="F68" s="468"/>
      <c r="G68" s="468"/>
    </row>
    <row r="69" spans="1:7" x14ac:dyDescent="0.25">
      <c r="A69" s="207"/>
      <c r="B69" s="468"/>
      <c r="C69" s="494"/>
      <c r="D69" s="468"/>
      <c r="E69" s="468"/>
      <c r="F69" s="468"/>
      <c r="G69" s="468"/>
    </row>
    <row r="70" spans="1:7" x14ac:dyDescent="0.25">
      <c r="A70" s="207"/>
      <c r="B70" s="468"/>
      <c r="C70" s="494"/>
      <c r="D70" s="468"/>
      <c r="E70" s="468"/>
      <c r="F70" s="468"/>
      <c r="G70" s="468"/>
    </row>
    <row r="71" spans="1:7" x14ac:dyDescent="0.25">
      <c r="A71" s="207"/>
      <c r="B71" s="468"/>
      <c r="C71" s="468"/>
      <c r="D71" s="468"/>
      <c r="E71" s="468"/>
      <c r="F71" s="468"/>
      <c r="G71" s="468"/>
    </row>
    <row r="72" spans="1:7" x14ac:dyDescent="0.25">
      <c r="A72" s="207"/>
      <c r="B72" s="468"/>
      <c r="C72" s="468"/>
      <c r="D72" s="468"/>
      <c r="E72" s="468"/>
      <c r="F72" s="468"/>
      <c r="G72" s="468"/>
    </row>
    <row r="73" spans="1:7" x14ac:dyDescent="0.25">
      <c r="A73" s="207"/>
      <c r="B73" s="38"/>
      <c r="C73" s="38"/>
      <c r="D73" s="38"/>
      <c r="E73" s="38"/>
      <c r="F73" s="38"/>
      <c r="G73" s="38"/>
    </row>
    <row r="74" spans="1:7" x14ac:dyDescent="0.25">
      <c r="B74" s="38"/>
      <c r="C74" s="38"/>
      <c r="D74" s="38"/>
      <c r="E74" s="38"/>
      <c r="F74" s="38"/>
      <c r="G74" s="38"/>
    </row>
  </sheetData>
  <mergeCells count="5">
    <mergeCell ref="A1:G1"/>
    <mergeCell ref="B2:D2"/>
    <mergeCell ref="E2:G2"/>
    <mergeCell ref="A46:G46"/>
    <mergeCell ref="A2:A3"/>
  </mergeCells>
  <phoneticPr fontId="2" type="noConversion"/>
  <printOptions horizontalCentered="1"/>
  <pageMargins left="0.78740157480314965" right="0.47244094488188981" top="0.98425196850393704" bottom="0.98425196850393704" header="0.51181102362204722" footer="0.51181102362204722"/>
  <pageSetup paperSize="9" orientation="portrait" r:id="rId1"/>
  <headerFooter alignWithMargins="0">
    <oddFooter>&amp;C&amp;"Times New Roman,標準"-11-</oddFooter>
  </headerFooter>
  <rowBreaks count="1" manualBreakCount="1">
    <brk id="42" max="6" man="1"/>
  </rowBreaks>
  <colBreaks count="1" manualBreakCount="1">
    <brk id="5" max="43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5"/>
  <sheetViews>
    <sheetView view="pageBreakPreview" zoomScale="85" zoomScaleNormal="90" zoomScaleSheetLayoutView="85" workbookViewId="0">
      <pane xSplit="1" ySplit="3" topLeftCell="B4" activePane="bottomRight" state="frozen"/>
      <selection activeCell="J13" sqref="J13"/>
      <selection pane="topRight" activeCell="J13" sqref="J13"/>
      <selection pane="bottomLeft" activeCell="J13" sqref="J13"/>
      <selection pane="bottomRight" activeCell="H1" sqref="H1"/>
    </sheetView>
  </sheetViews>
  <sheetFormatPr defaultRowHeight="16.5" x14ac:dyDescent="0.25"/>
  <cols>
    <col min="1" max="1" width="14.875" style="223" customWidth="1"/>
    <col min="2" max="2" width="12.125" style="39" customWidth="1"/>
    <col min="3" max="3" width="10.125" style="39" customWidth="1"/>
    <col min="4" max="4" width="11" style="39" customWidth="1"/>
    <col min="5" max="5" width="10.625" style="39" customWidth="1"/>
    <col min="6" max="6" width="11.375" style="39" customWidth="1"/>
    <col min="7" max="7" width="12.5" style="39" customWidth="1"/>
    <col min="8" max="8" width="9" style="39"/>
    <col min="9" max="15" width="8.75" customWidth="1"/>
    <col min="16" max="16384" width="9" style="11"/>
  </cols>
  <sheetData>
    <row r="1" spans="1:19" s="10" customFormat="1" ht="36" customHeight="1" thickBot="1" x14ac:dyDescent="0.35">
      <c r="A1" s="658" t="s">
        <v>5</v>
      </c>
      <c r="B1" s="658"/>
      <c r="C1" s="658"/>
      <c r="D1" s="658"/>
      <c r="E1" s="658"/>
      <c r="F1" s="658"/>
      <c r="G1" s="658"/>
      <c r="H1" s="43"/>
      <c r="I1"/>
      <c r="J1"/>
      <c r="K1"/>
      <c r="L1"/>
      <c r="M1"/>
      <c r="N1"/>
      <c r="O1"/>
    </row>
    <row r="2" spans="1:19" ht="17.25" thickBot="1" x14ac:dyDescent="0.3">
      <c r="A2" s="661" t="s">
        <v>145</v>
      </c>
      <c r="B2" s="659" t="s">
        <v>6</v>
      </c>
      <c r="C2" s="659"/>
      <c r="D2" s="659"/>
      <c r="E2" s="659" t="s">
        <v>7</v>
      </c>
      <c r="F2" s="659"/>
      <c r="G2" s="660"/>
    </row>
    <row r="3" spans="1:19" ht="17.25" thickBot="1" x14ac:dyDescent="0.3">
      <c r="A3" s="662"/>
      <c r="B3" s="67" t="s">
        <v>8</v>
      </c>
      <c r="C3" s="67" t="s">
        <v>9</v>
      </c>
      <c r="D3" s="67" t="s">
        <v>10</v>
      </c>
      <c r="E3" s="67" t="s">
        <v>8</v>
      </c>
      <c r="F3" s="67" t="s">
        <v>9</v>
      </c>
      <c r="G3" s="68" t="s">
        <v>10</v>
      </c>
    </row>
    <row r="4" spans="1:19" ht="16.149999999999999" hidden="1" customHeight="1" x14ac:dyDescent="0.25">
      <c r="A4" s="227" t="s">
        <v>151</v>
      </c>
      <c r="B4" s="69">
        <v>798</v>
      </c>
      <c r="C4" s="17">
        <v>421</v>
      </c>
      <c r="D4" s="70">
        <v>377</v>
      </c>
      <c r="E4" s="17">
        <v>246</v>
      </c>
      <c r="F4" s="17">
        <v>116</v>
      </c>
      <c r="G4" s="17">
        <v>130</v>
      </c>
    </row>
    <row r="5" spans="1:19" ht="16.149999999999999" hidden="1" customHeight="1" x14ac:dyDescent="0.25">
      <c r="A5" s="227" t="s">
        <v>68</v>
      </c>
      <c r="B5" s="69">
        <v>692</v>
      </c>
      <c r="C5" s="17">
        <v>427</v>
      </c>
      <c r="D5" s="70">
        <v>265</v>
      </c>
      <c r="E5" s="17">
        <v>183</v>
      </c>
      <c r="F5" s="17">
        <v>108</v>
      </c>
      <c r="G5" s="17">
        <v>75</v>
      </c>
      <c r="N5" s="277"/>
      <c r="O5" s="277"/>
      <c r="P5" s="277"/>
      <c r="Q5" s="277"/>
      <c r="R5" s="277"/>
      <c r="S5" s="277"/>
    </row>
    <row r="6" spans="1:19" ht="16.149999999999999" hidden="1" customHeight="1" x14ac:dyDescent="0.25">
      <c r="A6" s="227" t="s">
        <v>67</v>
      </c>
      <c r="B6" s="69">
        <v>647</v>
      </c>
      <c r="C6" s="17">
        <v>470</v>
      </c>
      <c r="D6" s="17">
        <v>177</v>
      </c>
      <c r="E6" s="69">
        <v>182</v>
      </c>
      <c r="F6" s="17">
        <v>122</v>
      </c>
      <c r="G6" s="17">
        <v>60</v>
      </c>
      <c r="N6" s="277"/>
      <c r="O6" s="277"/>
      <c r="P6" s="277"/>
      <c r="Q6" s="277"/>
      <c r="R6" s="277"/>
      <c r="S6" s="277"/>
    </row>
    <row r="7" spans="1:19" ht="16.149999999999999" hidden="1" customHeight="1" x14ac:dyDescent="0.25">
      <c r="A7" s="227" t="s">
        <v>149</v>
      </c>
      <c r="B7" s="69">
        <v>658</v>
      </c>
      <c r="C7" s="17">
        <v>426</v>
      </c>
      <c r="D7" s="70">
        <v>232</v>
      </c>
      <c r="E7" s="17">
        <v>157</v>
      </c>
      <c r="F7" s="17">
        <v>116</v>
      </c>
      <c r="G7" s="17">
        <v>41</v>
      </c>
      <c r="N7" s="277"/>
      <c r="O7" s="277"/>
      <c r="P7" s="277"/>
      <c r="Q7" s="277"/>
      <c r="R7" s="277"/>
      <c r="S7" s="277"/>
    </row>
    <row r="8" spans="1:19" ht="16.149999999999999" hidden="1" customHeight="1" x14ac:dyDescent="0.25">
      <c r="A8" s="227" t="s">
        <v>127</v>
      </c>
      <c r="B8" s="69">
        <v>569</v>
      </c>
      <c r="C8" s="17">
        <v>386</v>
      </c>
      <c r="D8" s="70">
        <v>183</v>
      </c>
      <c r="E8" s="17">
        <v>138</v>
      </c>
      <c r="F8" s="17">
        <v>106</v>
      </c>
      <c r="G8" s="17">
        <v>32</v>
      </c>
      <c r="N8" s="277"/>
      <c r="O8" s="277"/>
      <c r="P8" s="277"/>
      <c r="Q8" s="277"/>
      <c r="R8" s="277"/>
      <c r="S8" s="277"/>
    </row>
    <row r="9" spans="1:19" ht="16.149999999999999" hidden="1" customHeight="1" x14ac:dyDescent="0.25">
      <c r="A9" s="306" t="s">
        <v>180</v>
      </c>
      <c r="B9" s="69">
        <v>733</v>
      </c>
      <c r="C9" s="17">
        <v>461</v>
      </c>
      <c r="D9" s="17">
        <v>272</v>
      </c>
      <c r="E9" s="69">
        <v>175</v>
      </c>
      <c r="F9" s="17">
        <v>141</v>
      </c>
      <c r="G9" s="17">
        <v>34</v>
      </c>
    </row>
    <row r="10" spans="1:19" ht="16.149999999999999" hidden="1" customHeight="1" x14ac:dyDescent="0.25">
      <c r="A10" s="306" t="s">
        <v>188</v>
      </c>
      <c r="B10" s="17">
        <v>663</v>
      </c>
      <c r="C10" s="17">
        <v>439</v>
      </c>
      <c r="D10" s="17">
        <v>224</v>
      </c>
      <c r="E10" s="69">
        <v>155</v>
      </c>
      <c r="F10" s="17">
        <v>112</v>
      </c>
      <c r="G10" s="17">
        <v>43</v>
      </c>
    </row>
    <row r="11" spans="1:19" ht="16.149999999999999" customHeight="1" x14ac:dyDescent="0.25">
      <c r="A11" s="306" t="s">
        <v>201</v>
      </c>
      <c r="B11" s="17">
        <v>418</v>
      </c>
      <c r="C11" s="17">
        <v>307</v>
      </c>
      <c r="D11" s="17">
        <v>111</v>
      </c>
      <c r="E11" s="69">
        <v>107</v>
      </c>
      <c r="F11" s="17">
        <v>68</v>
      </c>
      <c r="G11" s="17">
        <v>39</v>
      </c>
    </row>
    <row r="12" spans="1:19" ht="16.149999999999999" customHeight="1" x14ac:dyDescent="0.25">
      <c r="A12" s="306" t="s">
        <v>202</v>
      </c>
      <c r="B12" s="17">
        <v>415</v>
      </c>
      <c r="C12" s="17">
        <v>261</v>
      </c>
      <c r="D12" s="17">
        <v>154</v>
      </c>
      <c r="E12" s="69">
        <v>101</v>
      </c>
      <c r="F12" s="17">
        <v>61</v>
      </c>
      <c r="G12" s="17">
        <v>40</v>
      </c>
    </row>
    <row r="13" spans="1:19" ht="16.149999999999999" customHeight="1" x14ac:dyDescent="0.25">
      <c r="A13" s="306" t="s">
        <v>212</v>
      </c>
      <c r="B13" s="17">
        <v>479</v>
      </c>
      <c r="C13" s="17">
        <v>284</v>
      </c>
      <c r="D13" s="17">
        <v>195</v>
      </c>
      <c r="E13" s="69">
        <v>107</v>
      </c>
      <c r="F13" s="17">
        <v>66</v>
      </c>
      <c r="G13" s="17">
        <v>41</v>
      </c>
    </row>
    <row r="14" spans="1:19" ht="16.149999999999999" customHeight="1" x14ac:dyDescent="0.25">
      <c r="A14" s="306" t="s">
        <v>266</v>
      </c>
      <c r="B14" s="17">
        <v>464</v>
      </c>
      <c r="C14" s="17">
        <v>294</v>
      </c>
      <c r="D14" s="17">
        <v>170</v>
      </c>
      <c r="E14" s="69">
        <v>88</v>
      </c>
      <c r="F14" s="17">
        <v>56</v>
      </c>
      <c r="G14" s="17">
        <v>32</v>
      </c>
    </row>
    <row r="15" spans="1:19" ht="16.149999999999999" customHeight="1" thickBot="1" x14ac:dyDescent="0.3">
      <c r="A15" s="293" t="s">
        <v>265</v>
      </c>
      <c r="B15" s="254">
        <v>464</v>
      </c>
      <c r="C15" s="254">
        <v>313</v>
      </c>
      <c r="D15" s="254">
        <v>151</v>
      </c>
      <c r="E15" s="71">
        <v>112</v>
      </c>
      <c r="F15" s="254">
        <v>76</v>
      </c>
      <c r="G15" s="254">
        <v>36</v>
      </c>
    </row>
    <row r="16" spans="1:19" s="23" customFormat="1" ht="16.149999999999999" customHeight="1" x14ac:dyDescent="0.25">
      <c r="A16" s="210" t="str">
        <f>'1-1'!A15</f>
        <v>112年第4季</v>
      </c>
      <c r="B16" s="224">
        <f t="shared" ref="B16:G16" si="0">SUM(B26:B28)</f>
        <v>140</v>
      </c>
      <c r="C16" s="224">
        <f t="shared" si="0"/>
        <v>94</v>
      </c>
      <c r="D16" s="224">
        <f t="shared" si="0"/>
        <v>46</v>
      </c>
      <c r="E16" s="537">
        <f t="shared" si="0"/>
        <v>18</v>
      </c>
      <c r="F16" s="224">
        <f t="shared" si="0"/>
        <v>7</v>
      </c>
      <c r="G16" s="224">
        <f t="shared" si="0"/>
        <v>11</v>
      </c>
      <c r="H16" s="44"/>
      <c r="I16"/>
      <c r="J16"/>
      <c r="K16"/>
      <c r="L16"/>
      <c r="M16"/>
      <c r="N16"/>
      <c r="O16"/>
    </row>
    <row r="17" spans="1:19" s="23" customFormat="1" ht="16.149999999999999" customHeight="1" x14ac:dyDescent="0.25">
      <c r="A17" s="202" t="str">
        <f>'1-1'!A16</f>
        <v>112年1月</v>
      </c>
      <c r="B17" s="354">
        <v>28</v>
      </c>
      <c r="C17" s="355">
        <v>20</v>
      </c>
      <c r="D17" s="356">
        <v>8</v>
      </c>
      <c r="E17" s="357">
        <v>6</v>
      </c>
      <c r="F17" s="355">
        <v>3</v>
      </c>
      <c r="G17" s="355">
        <v>3</v>
      </c>
      <c r="H17" s="44"/>
      <c r="I17"/>
      <c r="J17"/>
      <c r="K17"/>
      <c r="L17"/>
      <c r="M17"/>
      <c r="N17" s="277"/>
      <c r="O17" s="277"/>
      <c r="P17" s="277"/>
      <c r="Q17" s="277"/>
      <c r="R17" s="277"/>
      <c r="S17" s="277"/>
    </row>
    <row r="18" spans="1:19" s="23" customFormat="1" ht="16.149999999999999" customHeight="1" x14ac:dyDescent="0.25">
      <c r="A18" s="202" t="s">
        <v>132</v>
      </c>
      <c r="B18" s="354">
        <v>29</v>
      </c>
      <c r="C18" s="355">
        <v>17</v>
      </c>
      <c r="D18" s="356">
        <v>12</v>
      </c>
      <c r="E18" s="357">
        <v>10</v>
      </c>
      <c r="F18" s="355">
        <v>7</v>
      </c>
      <c r="G18" s="355">
        <v>3</v>
      </c>
      <c r="H18" s="44"/>
      <c r="I18"/>
      <c r="J18"/>
      <c r="K18"/>
      <c r="L18"/>
      <c r="M18"/>
      <c r="N18" s="277"/>
      <c r="O18" s="277"/>
      <c r="P18" s="277"/>
      <c r="Q18" s="277"/>
      <c r="R18" s="277"/>
      <c r="S18" s="277"/>
    </row>
    <row r="19" spans="1:19" s="23" customFormat="1" ht="16.149999999999999" customHeight="1" x14ac:dyDescent="0.25">
      <c r="A19" s="202" t="s">
        <v>133</v>
      </c>
      <c r="B19" s="354">
        <v>34</v>
      </c>
      <c r="C19" s="355">
        <v>16</v>
      </c>
      <c r="D19" s="356">
        <v>18</v>
      </c>
      <c r="E19" s="357">
        <v>7</v>
      </c>
      <c r="F19" s="355">
        <v>6</v>
      </c>
      <c r="G19" s="355">
        <v>1</v>
      </c>
      <c r="H19" s="44"/>
      <c r="I19"/>
      <c r="J19"/>
      <c r="K19"/>
      <c r="L19"/>
      <c r="M19"/>
      <c r="N19" s="277"/>
      <c r="O19" s="277"/>
      <c r="P19" s="277"/>
      <c r="Q19" s="277"/>
      <c r="R19" s="277"/>
      <c r="S19" s="277"/>
    </row>
    <row r="20" spans="1:19" s="23" customFormat="1" ht="16.149999999999999" customHeight="1" x14ac:dyDescent="0.25">
      <c r="A20" s="202" t="s">
        <v>134</v>
      </c>
      <c r="B20" s="354">
        <v>29</v>
      </c>
      <c r="C20" s="355">
        <v>17</v>
      </c>
      <c r="D20" s="356">
        <v>12</v>
      </c>
      <c r="E20" s="357">
        <v>8</v>
      </c>
      <c r="F20" s="355">
        <v>3</v>
      </c>
      <c r="G20" s="355">
        <v>5</v>
      </c>
      <c r="H20" s="44"/>
      <c r="I20"/>
      <c r="J20"/>
      <c r="K20"/>
      <c r="L20"/>
      <c r="M20"/>
      <c r="N20" s="277"/>
      <c r="O20" s="277"/>
      <c r="P20" s="277"/>
      <c r="Q20" s="277"/>
      <c r="R20" s="277"/>
      <c r="S20" s="277"/>
    </row>
    <row r="21" spans="1:19" s="23" customFormat="1" ht="16.149999999999999" customHeight="1" x14ac:dyDescent="0.25">
      <c r="A21" s="202" t="s">
        <v>135</v>
      </c>
      <c r="B21" s="354">
        <v>39</v>
      </c>
      <c r="C21" s="355">
        <v>26</v>
      </c>
      <c r="D21" s="356">
        <v>13</v>
      </c>
      <c r="E21" s="357">
        <v>11</v>
      </c>
      <c r="F21" s="355">
        <v>8</v>
      </c>
      <c r="G21" s="355">
        <v>3</v>
      </c>
      <c r="H21" s="44"/>
      <c r="I21"/>
      <c r="J21"/>
      <c r="K21"/>
      <c r="L21"/>
      <c r="M21"/>
      <c r="N21" s="277"/>
      <c r="O21" s="277"/>
      <c r="P21" s="277"/>
      <c r="Q21" s="277"/>
      <c r="R21" s="277"/>
      <c r="S21" s="277"/>
    </row>
    <row r="22" spans="1:19" s="23" customFormat="1" ht="16.149999999999999" customHeight="1" x14ac:dyDescent="0.25">
      <c r="A22" s="202" t="s">
        <v>136</v>
      </c>
      <c r="B22" s="354">
        <v>39</v>
      </c>
      <c r="C22" s="355">
        <v>30</v>
      </c>
      <c r="D22" s="356">
        <v>9</v>
      </c>
      <c r="E22" s="357">
        <v>6</v>
      </c>
      <c r="F22" s="355">
        <v>6</v>
      </c>
      <c r="G22" s="355">
        <v>0</v>
      </c>
      <c r="H22" s="44"/>
      <c r="I22"/>
      <c r="J22"/>
      <c r="K22"/>
      <c r="L22"/>
      <c r="M22"/>
      <c r="N22" s="277"/>
      <c r="O22" s="277"/>
      <c r="P22" s="277"/>
      <c r="Q22" s="277"/>
      <c r="R22" s="277"/>
      <c r="S22" s="277"/>
    </row>
    <row r="23" spans="1:19" s="23" customFormat="1" ht="16.149999999999999" customHeight="1" x14ac:dyDescent="0.25">
      <c r="A23" s="202" t="s">
        <v>137</v>
      </c>
      <c r="B23" s="354">
        <v>39</v>
      </c>
      <c r="C23" s="355">
        <v>27</v>
      </c>
      <c r="D23" s="356">
        <v>12</v>
      </c>
      <c r="E23" s="357">
        <v>4</v>
      </c>
      <c r="F23" s="355">
        <v>3</v>
      </c>
      <c r="G23" s="355">
        <v>1</v>
      </c>
      <c r="H23" s="44"/>
      <c r="I23"/>
      <c r="J23"/>
      <c r="K23"/>
      <c r="L23"/>
      <c r="M23"/>
      <c r="N23" s="277"/>
      <c r="O23" s="277"/>
      <c r="P23" s="277"/>
      <c r="Q23" s="277"/>
      <c r="R23" s="277"/>
      <c r="S23" s="277"/>
    </row>
    <row r="24" spans="1:19" s="23" customFormat="1" ht="16.149999999999999" customHeight="1" x14ac:dyDescent="0.25">
      <c r="A24" s="202" t="s">
        <v>138</v>
      </c>
      <c r="B24" s="354">
        <v>44</v>
      </c>
      <c r="C24" s="355">
        <v>19</v>
      </c>
      <c r="D24" s="356">
        <v>25</v>
      </c>
      <c r="E24" s="357">
        <v>8</v>
      </c>
      <c r="F24" s="355">
        <v>4</v>
      </c>
      <c r="G24" s="355">
        <v>4</v>
      </c>
      <c r="H24" s="44"/>
      <c r="I24"/>
      <c r="J24"/>
      <c r="K24"/>
      <c r="L24"/>
      <c r="M24"/>
      <c r="N24" s="277"/>
      <c r="O24" s="277"/>
      <c r="P24" s="277"/>
      <c r="Q24" s="277"/>
      <c r="R24" s="277"/>
      <c r="S24" s="277"/>
    </row>
    <row r="25" spans="1:19" s="23" customFormat="1" ht="16.149999999999999" customHeight="1" x14ac:dyDescent="0.25">
      <c r="A25" s="202" t="s">
        <v>139</v>
      </c>
      <c r="B25" s="354">
        <v>43</v>
      </c>
      <c r="C25" s="355">
        <v>28</v>
      </c>
      <c r="D25" s="356">
        <v>15</v>
      </c>
      <c r="E25" s="357">
        <v>10</v>
      </c>
      <c r="F25" s="355">
        <v>9</v>
      </c>
      <c r="G25" s="355">
        <v>1</v>
      </c>
      <c r="H25" s="44"/>
      <c r="I25"/>
      <c r="J25"/>
      <c r="K25"/>
      <c r="L25"/>
      <c r="M25"/>
      <c r="N25" s="277"/>
      <c r="O25" s="277"/>
      <c r="P25" s="277"/>
      <c r="Q25" s="277"/>
      <c r="R25" s="277"/>
      <c r="S25" s="277"/>
    </row>
    <row r="26" spans="1:19" s="23" customFormat="1" ht="16.149999999999999" customHeight="1" x14ac:dyDescent="0.25">
      <c r="A26" s="202" t="s">
        <v>140</v>
      </c>
      <c r="B26" s="354">
        <v>46</v>
      </c>
      <c r="C26" s="355">
        <v>27</v>
      </c>
      <c r="D26" s="356">
        <v>19</v>
      </c>
      <c r="E26" s="357">
        <v>7</v>
      </c>
      <c r="F26" s="355">
        <v>3</v>
      </c>
      <c r="G26" s="355">
        <v>4</v>
      </c>
      <c r="H26" s="44"/>
      <c r="I26"/>
      <c r="J26"/>
      <c r="K26"/>
      <c r="L26"/>
      <c r="M26"/>
      <c r="N26" s="277"/>
      <c r="O26" s="277"/>
      <c r="P26" s="277"/>
      <c r="Q26" s="277"/>
      <c r="R26" s="277"/>
      <c r="S26" s="277"/>
    </row>
    <row r="27" spans="1:19" s="23" customFormat="1" ht="16.149999999999999" customHeight="1" x14ac:dyDescent="0.25">
      <c r="A27" s="202" t="s">
        <v>141</v>
      </c>
      <c r="B27" s="354">
        <v>57</v>
      </c>
      <c r="C27" s="355">
        <v>43</v>
      </c>
      <c r="D27" s="356">
        <v>14</v>
      </c>
      <c r="E27" s="357">
        <v>6</v>
      </c>
      <c r="F27" s="355">
        <v>2</v>
      </c>
      <c r="G27" s="355">
        <v>4</v>
      </c>
      <c r="H27" s="44"/>
      <c r="I27"/>
      <c r="J27"/>
      <c r="K27"/>
      <c r="L27"/>
      <c r="M27"/>
      <c r="N27" s="277"/>
      <c r="O27" s="277"/>
      <c r="P27" s="277"/>
      <c r="Q27" s="277"/>
      <c r="R27" s="277"/>
      <c r="S27" s="277"/>
    </row>
    <row r="28" spans="1:19" s="23" customFormat="1" ht="16.149999999999999" customHeight="1" x14ac:dyDescent="0.25">
      <c r="A28" s="202" t="s">
        <v>142</v>
      </c>
      <c r="B28" s="354">
        <v>37</v>
      </c>
      <c r="C28" s="355">
        <v>24</v>
      </c>
      <c r="D28" s="356">
        <v>13</v>
      </c>
      <c r="E28" s="357">
        <v>5</v>
      </c>
      <c r="F28" s="355">
        <v>2</v>
      </c>
      <c r="G28" s="355">
        <v>3</v>
      </c>
      <c r="H28" s="44"/>
      <c r="I28"/>
      <c r="J28"/>
      <c r="K28"/>
      <c r="L28"/>
      <c r="M28"/>
      <c r="N28" s="277"/>
      <c r="O28" s="277"/>
      <c r="P28" s="277"/>
      <c r="Q28" s="277"/>
      <c r="R28" s="277"/>
      <c r="S28" s="277"/>
    </row>
    <row r="29" spans="1:19" s="23" customFormat="1" ht="16.149999999999999" customHeight="1" thickBot="1" x14ac:dyDescent="0.3">
      <c r="A29" s="515" t="str">
        <f>'1-1'!A28</f>
        <v>112年累積至12月</v>
      </c>
      <c r="B29" s="532">
        <f t="shared" ref="B29:G29" si="1">SUM(B17:B28)</f>
        <v>464</v>
      </c>
      <c r="C29" s="533">
        <f t="shared" si="1"/>
        <v>294</v>
      </c>
      <c r="D29" s="533">
        <f t="shared" si="1"/>
        <v>170</v>
      </c>
      <c r="E29" s="532">
        <f t="shared" si="1"/>
        <v>88</v>
      </c>
      <c r="F29" s="533">
        <f t="shared" si="1"/>
        <v>56</v>
      </c>
      <c r="G29" s="533">
        <f t="shared" si="1"/>
        <v>32</v>
      </c>
      <c r="H29" s="44"/>
      <c r="I29"/>
      <c r="J29"/>
      <c r="K29"/>
      <c r="L29"/>
      <c r="M29"/>
      <c r="N29"/>
      <c r="O29"/>
    </row>
    <row r="30" spans="1:19" s="23" customFormat="1" ht="16.149999999999999" customHeight="1" x14ac:dyDescent="0.25">
      <c r="A30" s="200" t="str">
        <f>'1-1'!A29</f>
        <v>113年第4季</v>
      </c>
      <c r="B30" s="513">
        <f t="shared" ref="B30:G30" si="2">SUM(B40:B42)</f>
        <v>102</v>
      </c>
      <c r="C30" s="514">
        <f t="shared" si="2"/>
        <v>78</v>
      </c>
      <c r="D30" s="514">
        <f t="shared" si="2"/>
        <v>24</v>
      </c>
      <c r="E30" s="513">
        <f t="shared" si="2"/>
        <v>23</v>
      </c>
      <c r="F30" s="514">
        <f t="shared" si="2"/>
        <v>17</v>
      </c>
      <c r="G30" s="514">
        <f t="shared" si="2"/>
        <v>6</v>
      </c>
      <c r="H30" s="44"/>
      <c r="I30"/>
      <c r="J30"/>
      <c r="K30"/>
      <c r="L30"/>
      <c r="M30"/>
      <c r="N30"/>
      <c r="O30"/>
    </row>
    <row r="31" spans="1:19" s="23" customFormat="1" ht="16.149999999999999" customHeight="1" x14ac:dyDescent="0.25">
      <c r="A31" s="202" t="str">
        <f>'1-1'!A30</f>
        <v>113年1月</v>
      </c>
      <c r="B31" s="354">
        <f t="shared" ref="B31:B42" si="3">SUM(C31:D31)</f>
        <v>45</v>
      </c>
      <c r="C31" s="355">
        <v>23</v>
      </c>
      <c r="D31" s="356">
        <v>22</v>
      </c>
      <c r="E31" s="357">
        <f t="shared" ref="E31:E42" si="4">SUM(F31:G31)</f>
        <v>18</v>
      </c>
      <c r="F31" s="355">
        <v>10</v>
      </c>
      <c r="G31" s="355">
        <v>8</v>
      </c>
      <c r="H31" s="44"/>
      <c r="I31" s="279"/>
      <c r="J31" s="279"/>
      <c r="K31" s="279"/>
      <c r="L31" s="279"/>
      <c r="M31" s="279"/>
      <c r="N31" s="279"/>
      <c r="O31" s="279"/>
    </row>
    <row r="32" spans="1:19" s="23" customFormat="1" ht="16.149999999999999" customHeight="1" x14ac:dyDescent="0.25">
      <c r="A32" s="202" t="s">
        <v>143</v>
      </c>
      <c r="B32" s="354">
        <f t="shared" si="3"/>
        <v>32</v>
      </c>
      <c r="C32" s="355">
        <v>22</v>
      </c>
      <c r="D32" s="356">
        <v>10</v>
      </c>
      <c r="E32" s="357">
        <f t="shared" si="4"/>
        <v>2</v>
      </c>
      <c r="F32" s="355">
        <v>0</v>
      </c>
      <c r="G32" s="355">
        <v>2</v>
      </c>
      <c r="H32" s="44"/>
      <c r="I32" s="355">
        <v>0</v>
      </c>
      <c r="J32"/>
      <c r="K32"/>
      <c r="L32"/>
      <c r="M32"/>
      <c r="N32"/>
      <c r="O32"/>
    </row>
    <row r="33" spans="1:15" s="23" customFormat="1" ht="16.149999999999999" customHeight="1" x14ac:dyDescent="0.25">
      <c r="A33" s="202" t="s">
        <v>144</v>
      </c>
      <c r="B33" s="354">
        <f t="shared" si="3"/>
        <v>45</v>
      </c>
      <c r="C33" s="355">
        <v>31</v>
      </c>
      <c r="D33" s="355">
        <v>14</v>
      </c>
      <c r="E33" s="354">
        <f t="shared" si="4"/>
        <v>13</v>
      </c>
      <c r="F33" s="355">
        <v>9</v>
      </c>
      <c r="G33" s="355">
        <v>4</v>
      </c>
      <c r="H33" s="44"/>
      <c r="I33"/>
      <c r="J33"/>
      <c r="K33"/>
      <c r="L33"/>
      <c r="M33"/>
      <c r="N33"/>
      <c r="O33"/>
    </row>
    <row r="34" spans="1:15" s="23" customFormat="1" ht="16.149999999999999" customHeight="1" x14ac:dyDescent="0.25">
      <c r="A34" s="202" t="s">
        <v>134</v>
      </c>
      <c r="B34" s="354">
        <f t="shared" si="3"/>
        <v>40</v>
      </c>
      <c r="C34" s="480">
        <v>24</v>
      </c>
      <c r="D34" s="480">
        <v>16</v>
      </c>
      <c r="E34" s="354">
        <f t="shared" si="4"/>
        <v>10</v>
      </c>
      <c r="F34" s="480">
        <v>7</v>
      </c>
      <c r="G34" s="480">
        <v>3</v>
      </c>
      <c r="H34" s="44"/>
      <c r="I34"/>
      <c r="J34"/>
      <c r="K34"/>
      <c r="L34"/>
      <c r="M34"/>
      <c r="N34"/>
      <c r="O34"/>
    </row>
    <row r="35" spans="1:15" s="23" customFormat="1" ht="16.149999999999999" customHeight="1" x14ac:dyDescent="0.25">
      <c r="A35" s="202" t="s">
        <v>135</v>
      </c>
      <c r="B35" s="354">
        <f t="shared" si="3"/>
        <v>39</v>
      </c>
      <c r="C35" s="480">
        <v>21</v>
      </c>
      <c r="D35" s="480">
        <v>18</v>
      </c>
      <c r="E35" s="354">
        <f t="shared" si="4"/>
        <v>8</v>
      </c>
      <c r="F35" s="480">
        <v>4</v>
      </c>
      <c r="G35" s="480">
        <v>4</v>
      </c>
      <c r="H35" s="44"/>
      <c r="I35"/>
      <c r="J35"/>
      <c r="K35"/>
      <c r="L35"/>
      <c r="M35"/>
      <c r="N35"/>
      <c r="O35"/>
    </row>
    <row r="36" spans="1:15" s="23" customFormat="1" ht="16.149999999999999" customHeight="1" x14ac:dyDescent="0.25">
      <c r="A36" s="202" t="s">
        <v>136</v>
      </c>
      <c r="B36" s="354">
        <f t="shared" si="3"/>
        <v>41</v>
      </c>
      <c r="C36" s="480">
        <v>30</v>
      </c>
      <c r="D36" s="480">
        <v>11</v>
      </c>
      <c r="E36" s="354">
        <f t="shared" si="4"/>
        <v>9</v>
      </c>
      <c r="F36" s="480">
        <v>8</v>
      </c>
      <c r="G36" s="489">
        <v>1</v>
      </c>
      <c r="H36" s="44"/>
      <c r="I36"/>
      <c r="J36"/>
      <c r="K36"/>
      <c r="L36"/>
      <c r="M36"/>
      <c r="N36"/>
      <c r="O36"/>
    </row>
    <row r="37" spans="1:15" s="23" customFormat="1" ht="16.149999999999999" customHeight="1" x14ac:dyDescent="0.25">
      <c r="A37" s="202" t="s">
        <v>137</v>
      </c>
      <c r="B37" s="354">
        <f t="shared" si="3"/>
        <v>39</v>
      </c>
      <c r="C37" s="480">
        <v>22</v>
      </c>
      <c r="D37" s="480">
        <v>17</v>
      </c>
      <c r="E37" s="354">
        <f t="shared" si="4"/>
        <v>9</v>
      </c>
      <c r="F37" s="480">
        <v>8</v>
      </c>
      <c r="G37" s="480">
        <v>1</v>
      </c>
      <c r="H37" s="44"/>
      <c r="I37"/>
      <c r="J37"/>
      <c r="K37"/>
      <c r="L37"/>
      <c r="M37"/>
      <c r="N37"/>
      <c r="O37"/>
    </row>
    <row r="38" spans="1:15" s="23" customFormat="1" ht="16.149999999999999" customHeight="1" x14ac:dyDescent="0.25">
      <c r="A38" s="202" t="s">
        <v>138</v>
      </c>
      <c r="B38" s="354">
        <f t="shared" si="3"/>
        <v>44</v>
      </c>
      <c r="C38" s="480">
        <v>33</v>
      </c>
      <c r="D38" s="480">
        <v>11</v>
      </c>
      <c r="E38" s="354">
        <f t="shared" si="4"/>
        <v>9</v>
      </c>
      <c r="F38" s="480">
        <v>6</v>
      </c>
      <c r="G38" s="480">
        <v>3</v>
      </c>
      <c r="H38" s="44"/>
      <c r="I38"/>
      <c r="J38"/>
      <c r="K38"/>
      <c r="L38"/>
      <c r="M38"/>
      <c r="N38"/>
      <c r="O38"/>
    </row>
    <row r="39" spans="1:15" s="23" customFormat="1" ht="16.149999999999999" customHeight="1" x14ac:dyDescent="0.25">
      <c r="A39" s="202" t="s">
        <v>139</v>
      </c>
      <c r="B39" s="354">
        <f t="shared" si="3"/>
        <v>37</v>
      </c>
      <c r="C39" s="480">
        <v>29</v>
      </c>
      <c r="D39" s="480">
        <v>8</v>
      </c>
      <c r="E39" s="354">
        <f t="shared" si="4"/>
        <v>11</v>
      </c>
      <c r="F39" s="480">
        <v>7</v>
      </c>
      <c r="G39" s="480">
        <v>4</v>
      </c>
      <c r="H39" s="44"/>
      <c r="I39"/>
      <c r="J39"/>
      <c r="K39"/>
      <c r="L39"/>
      <c r="M39"/>
      <c r="N39"/>
      <c r="O39"/>
    </row>
    <row r="40" spans="1:15" s="23" customFormat="1" ht="16.149999999999999" customHeight="1" x14ac:dyDescent="0.25">
      <c r="A40" s="202" t="s">
        <v>140</v>
      </c>
      <c r="B40" s="354">
        <f t="shared" si="3"/>
        <v>29</v>
      </c>
      <c r="C40" s="480">
        <v>23</v>
      </c>
      <c r="D40" s="480">
        <v>6</v>
      </c>
      <c r="E40" s="354">
        <f t="shared" si="4"/>
        <v>9</v>
      </c>
      <c r="F40" s="480">
        <v>6</v>
      </c>
      <c r="G40" s="480">
        <v>3</v>
      </c>
      <c r="H40" s="44"/>
      <c r="I40"/>
      <c r="J40"/>
      <c r="K40"/>
      <c r="L40"/>
      <c r="M40"/>
      <c r="N40"/>
      <c r="O40"/>
    </row>
    <row r="41" spans="1:15" s="23" customFormat="1" ht="16.149999999999999" customHeight="1" x14ac:dyDescent="0.25">
      <c r="A41" s="202" t="s">
        <v>141</v>
      </c>
      <c r="B41" s="354">
        <f t="shared" si="3"/>
        <v>46</v>
      </c>
      <c r="C41" s="480">
        <v>32</v>
      </c>
      <c r="D41" s="480">
        <v>14</v>
      </c>
      <c r="E41" s="354">
        <f t="shared" si="4"/>
        <v>11</v>
      </c>
      <c r="F41" s="480">
        <v>8</v>
      </c>
      <c r="G41" s="480">
        <v>3</v>
      </c>
      <c r="H41" s="44"/>
      <c r="I41"/>
      <c r="J41"/>
      <c r="K41"/>
      <c r="L41"/>
      <c r="M41"/>
      <c r="N41"/>
      <c r="O41"/>
    </row>
    <row r="42" spans="1:15" s="23" customFormat="1" ht="16.149999999999999" customHeight="1" x14ac:dyDescent="0.25">
      <c r="A42" s="202" t="s">
        <v>142</v>
      </c>
      <c r="B42" s="354">
        <f t="shared" si="3"/>
        <v>27</v>
      </c>
      <c r="C42" s="480">
        <v>23</v>
      </c>
      <c r="D42" s="480">
        <v>4</v>
      </c>
      <c r="E42" s="354">
        <f t="shared" si="4"/>
        <v>3</v>
      </c>
      <c r="F42" s="480">
        <v>3</v>
      </c>
      <c r="G42" s="489">
        <v>0</v>
      </c>
      <c r="H42" s="44"/>
      <c r="I42"/>
      <c r="J42"/>
      <c r="K42"/>
      <c r="L42"/>
      <c r="M42"/>
      <c r="N42"/>
      <c r="O42"/>
    </row>
    <row r="43" spans="1:15" s="23" customFormat="1" ht="16.149999999999999" customHeight="1" thickBot="1" x14ac:dyDescent="0.3">
      <c r="A43" s="515" t="str">
        <f>'1-1'!A42</f>
        <v>113年累積至12月</v>
      </c>
      <c r="B43" s="532">
        <f t="shared" ref="B43:G43" si="5">SUM(B31:B42)</f>
        <v>464</v>
      </c>
      <c r="C43" s="533">
        <f t="shared" si="5"/>
        <v>313</v>
      </c>
      <c r="D43" s="533">
        <f t="shared" si="5"/>
        <v>151</v>
      </c>
      <c r="E43" s="532">
        <f t="shared" si="5"/>
        <v>112</v>
      </c>
      <c r="F43" s="533">
        <f t="shared" si="5"/>
        <v>76</v>
      </c>
      <c r="G43" s="533">
        <f t="shared" si="5"/>
        <v>36</v>
      </c>
      <c r="H43" s="44"/>
      <c r="I43"/>
      <c r="J43"/>
      <c r="K43"/>
      <c r="L43"/>
      <c r="M43"/>
      <c r="N43"/>
      <c r="O43"/>
    </row>
    <row r="44" spans="1:15" ht="31.15" customHeight="1" x14ac:dyDescent="0.25">
      <c r="A44" s="203" t="str">
        <f>'1-1'!A43</f>
        <v>113年第4季較上年同期%</v>
      </c>
      <c r="B44" s="243">
        <f t="shared" ref="B44:G44" si="6">(B30/B16-1)*100</f>
        <v>-27.142857142857146</v>
      </c>
      <c r="C44" s="255">
        <f t="shared" si="6"/>
        <v>-17.021276595744684</v>
      </c>
      <c r="D44" s="244">
        <f t="shared" si="6"/>
        <v>-47.826086956521742</v>
      </c>
      <c r="E44" s="243">
        <f t="shared" si="6"/>
        <v>27.777777777777768</v>
      </c>
      <c r="F44" s="255">
        <f t="shared" si="6"/>
        <v>142.85714285714283</v>
      </c>
      <c r="G44" s="244">
        <f t="shared" si="6"/>
        <v>-45.45454545454546</v>
      </c>
    </row>
    <row r="45" spans="1:15" ht="34.15" customHeight="1" thickBot="1" x14ac:dyDescent="0.3">
      <c r="A45" s="204" t="str">
        <f>'1-1'!A44</f>
        <v>累積至113年12月較上年同期%</v>
      </c>
      <c r="B45" s="552">
        <f t="shared" ref="B45:G45" si="7">(B43/B29-1)*100</f>
        <v>0</v>
      </c>
      <c r="C45" s="245">
        <f t="shared" si="7"/>
        <v>6.4625850340136015</v>
      </c>
      <c r="D45" s="246">
        <f t="shared" si="7"/>
        <v>-11.176470588235299</v>
      </c>
      <c r="E45" s="245">
        <f t="shared" si="7"/>
        <v>27.27272727272727</v>
      </c>
      <c r="F45" s="245">
        <f t="shared" si="7"/>
        <v>35.714285714285722</v>
      </c>
      <c r="G45" s="245">
        <f t="shared" si="7"/>
        <v>12.5</v>
      </c>
      <c r="K45" t="s">
        <v>225</v>
      </c>
    </row>
    <row r="46" spans="1:15" s="7" customFormat="1" ht="17.45" customHeight="1" x14ac:dyDescent="0.25">
      <c r="A46" s="655" t="s">
        <v>159</v>
      </c>
      <c r="B46" s="656"/>
      <c r="C46" s="656"/>
      <c r="D46" s="656"/>
      <c r="E46" s="656"/>
      <c r="F46" s="656"/>
      <c r="G46" s="656"/>
      <c r="H46" s="37"/>
      <c r="I46"/>
      <c r="J46"/>
      <c r="K46"/>
      <c r="L46"/>
      <c r="M46"/>
      <c r="N46"/>
      <c r="O46"/>
    </row>
    <row r="47" spans="1:15" s="7" customFormat="1" x14ac:dyDescent="0.25">
      <c r="A47" s="657" t="s">
        <v>11</v>
      </c>
      <c r="B47" s="657"/>
      <c r="C47" s="657"/>
      <c r="D47" s="657"/>
      <c r="E47" s="657"/>
      <c r="F47" s="657"/>
      <c r="G47" s="657"/>
      <c r="H47" s="37"/>
      <c r="I47"/>
      <c r="J47"/>
      <c r="K47"/>
      <c r="L47"/>
      <c r="M47"/>
      <c r="N47"/>
      <c r="O47"/>
    </row>
    <row r="49" spans="1:7" x14ac:dyDescent="0.25">
      <c r="A49" s="207"/>
      <c r="B49" s="344"/>
      <c r="C49" s="344"/>
      <c r="D49" s="344"/>
      <c r="E49" s="344"/>
      <c r="F49" s="344"/>
      <c r="G49" s="344"/>
    </row>
    <row r="50" spans="1:7" x14ac:dyDescent="0.25">
      <c r="A50" s="207"/>
      <c r="B50" s="344"/>
      <c r="C50" s="344"/>
      <c r="D50" s="344"/>
      <c r="E50" s="344"/>
      <c r="F50" s="344"/>
      <c r="G50" s="344"/>
    </row>
    <row r="51" spans="1:7" x14ac:dyDescent="0.25">
      <c r="A51" s="207"/>
      <c r="B51" s="308"/>
      <c r="C51" s="308"/>
      <c r="D51" s="308"/>
      <c r="E51" s="308"/>
      <c r="F51" s="308"/>
      <c r="G51" s="308"/>
    </row>
    <row r="52" spans="1:7" x14ac:dyDescent="0.25">
      <c r="A52" s="207"/>
      <c r="B52" s="308"/>
      <c r="C52" s="308"/>
      <c r="D52" s="308"/>
      <c r="E52" s="308"/>
      <c r="F52" s="308"/>
      <c r="G52" s="308"/>
    </row>
    <row r="53" spans="1:7" x14ac:dyDescent="0.25">
      <c r="A53" s="207"/>
      <c r="B53" s="308"/>
      <c r="C53" s="308"/>
      <c r="D53" s="308"/>
      <c r="E53" s="308"/>
      <c r="F53" s="308"/>
      <c r="G53" s="308"/>
    </row>
    <row r="54" spans="1:7" x14ac:dyDescent="0.25">
      <c r="A54" s="207"/>
      <c r="B54" s="308"/>
      <c r="C54" s="308"/>
      <c r="D54" s="308"/>
      <c r="E54" s="308"/>
      <c r="F54" s="308"/>
      <c r="G54" s="308"/>
    </row>
    <row r="55" spans="1:7" x14ac:dyDescent="0.25">
      <c r="A55" s="207"/>
      <c r="B55" s="308"/>
      <c r="C55" s="308"/>
      <c r="D55" s="308"/>
      <c r="E55" s="308"/>
      <c r="F55" s="308"/>
      <c r="G55" s="308"/>
    </row>
    <row r="56" spans="1:7" x14ac:dyDescent="0.25">
      <c r="A56" s="207"/>
      <c r="B56" s="308"/>
      <c r="C56" s="308"/>
      <c r="D56" s="308"/>
      <c r="E56" s="308"/>
      <c r="F56" s="308"/>
      <c r="G56" s="308"/>
    </row>
    <row r="57" spans="1:7" x14ac:dyDescent="0.25">
      <c r="A57" s="207"/>
      <c r="B57" s="308"/>
      <c r="C57" s="308"/>
      <c r="D57" s="308"/>
      <c r="E57" s="308"/>
      <c r="F57" s="308"/>
      <c r="G57" s="308"/>
    </row>
    <row r="58" spans="1:7" x14ac:dyDescent="0.25">
      <c r="A58" s="207"/>
      <c r="B58" s="308"/>
      <c r="C58" s="308"/>
      <c r="D58" s="308"/>
      <c r="E58" s="308"/>
      <c r="F58" s="308"/>
      <c r="G58" s="308"/>
    </row>
    <row r="59" spans="1:7" x14ac:dyDescent="0.25">
      <c r="A59" s="207"/>
      <c r="B59" s="308"/>
      <c r="C59" s="308"/>
      <c r="D59" s="308"/>
      <c r="E59" s="308"/>
      <c r="F59" s="308"/>
      <c r="G59" s="308"/>
    </row>
    <row r="60" spans="1:7" x14ac:dyDescent="0.25">
      <c r="A60" s="207"/>
      <c r="B60" s="308"/>
      <c r="C60" s="308"/>
      <c r="D60" s="308"/>
      <c r="E60" s="308"/>
      <c r="F60" s="308"/>
      <c r="G60" s="308"/>
    </row>
    <row r="61" spans="1:7" x14ac:dyDescent="0.25">
      <c r="A61" s="207"/>
      <c r="B61" s="308"/>
      <c r="C61" s="308"/>
      <c r="D61" s="308"/>
      <c r="E61" s="308"/>
      <c r="F61" s="308"/>
      <c r="G61" s="308"/>
    </row>
    <row r="62" spans="1:7" x14ac:dyDescent="0.25">
      <c r="A62" s="207"/>
      <c r="B62" s="308"/>
      <c r="C62" s="308"/>
      <c r="D62" s="308"/>
      <c r="E62" s="308"/>
      <c r="F62" s="308"/>
      <c r="G62" s="308"/>
    </row>
    <row r="63" spans="1:7" x14ac:dyDescent="0.25">
      <c r="A63" s="207"/>
      <c r="B63" s="308"/>
      <c r="C63" s="308"/>
      <c r="D63" s="308"/>
      <c r="E63" s="308"/>
      <c r="F63" s="308"/>
      <c r="G63" s="308"/>
    </row>
    <row r="64" spans="1:7" x14ac:dyDescent="0.25">
      <c r="A64" s="207"/>
      <c r="B64" s="308"/>
      <c r="C64" s="308"/>
      <c r="D64" s="308"/>
      <c r="E64" s="308"/>
      <c r="F64" s="308"/>
      <c r="G64" s="308"/>
    </row>
    <row r="65" spans="1:7" x14ac:dyDescent="0.25">
      <c r="A65" s="207"/>
      <c r="B65" s="308"/>
      <c r="C65" s="308"/>
      <c r="D65" s="308"/>
      <c r="E65" s="308"/>
      <c r="F65" s="308"/>
      <c r="G65" s="308"/>
    </row>
    <row r="66" spans="1:7" x14ac:dyDescent="0.25">
      <c r="A66" s="207"/>
      <c r="B66" s="308"/>
      <c r="C66" s="308"/>
      <c r="D66" s="308"/>
      <c r="E66" s="308"/>
      <c r="F66" s="308"/>
      <c r="G66" s="308"/>
    </row>
    <row r="67" spans="1:7" x14ac:dyDescent="0.25">
      <c r="A67" s="207"/>
      <c r="B67" s="468"/>
      <c r="C67" s="468"/>
      <c r="D67" s="468"/>
      <c r="E67" s="468"/>
      <c r="F67" s="468"/>
      <c r="G67" s="468"/>
    </row>
    <row r="68" spans="1:7" x14ac:dyDescent="0.25">
      <c r="A68" s="207"/>
      <c r="B68" s="468"/>
      <c r="C68" s="468"/>
      <c r="D68" s="468"/>
      <c r="E68" s="468"/>
      <c r="F68" s="468"/>
      <c r="G68" s="468"/>
    </row>
    <row r="69" spans="1:7" x14ac:dyDescent="0.25">
      <c r="A69" s="207"/>
      <c r="B69" s="468"/>
      <c r="C69" s="468"/>
      <c r="D69" s="468"/>
      <c r="E69" s="468"/>
      <c r="F69" s="468"/>
      <c r="G69" s="468"/>
    </row>
    <row r="70" spans="1:7" x14ac:dyDescent="0.25">
      <c r="A70" s="207"/>
      <c r="B70" s="468"/>
      <c r="C70" s="468"/>
      <c r="D70" s="468"/>
      <c r="E70" s="468"/>
      <c r="F70" s="468"/>
      <c r="G70" s="468"/>
    </row>
    <row r="71" spans="1:7" x14ac:dyDescent="0.25">
      <c r="A71" s="207"/>
      <c r="B71" s="468"/>
      <c r="C71" s="468"/>
      <c r="D71" s="468"/>
      <c r="E71" s="468"/>
      <c r="F71" s="468"/>
      <c r="G71" s="468"/>
    </row>
    <row r="72" spans="1:7" x14ac:dyDescent="0.25">
      <c r="A72" s="207"/>
      <c r="B72" s="468"/>
      <c r="C72" s="468"/>
      <c r="D72" s="468"/>
      <c r="E72" s="468"/>
      <c r="F72" s="468"/>
      <c r="G72" s="468"/>
    </row>
    <row r="73" spans="1:7" x14ac:dyDescent="0.25">
      <c r="A73" s="207"/>
      <c r="B73" s="468"/>
      <c r="C73" s="468"/>
      <c r="D73" s="468"/>
      <c r="E73" s="468"/>
      <c r="F73" s="468"/>
      <c r="G73" s="468"/>
    </row>
    <row r="74" spans="1:7" x14ac:dyDescent="0.25">
      <c r="B74" s="308"/>
      <c r="C74" s="308"/>
      <c r="D74" s="308"/>
      <c r="E74" s="308"/>
      <c r="F74" s="308"/>
      <c r="G74" s="308"/>
    </row>
    <row r="75" spans="1:7" x14ac:dyDescent="0.25">
      <c r="B75" s="308"/>
      <c r="C75" s="308"/>
      <c r="D75" s="308"/>
      <c r="E75" s="308"/>
      <c r="F75" s="308"/>
      <c r="G75" s="308"/>
    </row>
  </sheetData>
  <mergeCells count="6">
    <mergeCell ref="A46:G46"/>
    <mergeCell ref="A47:G47"/>
    <mergeCell ref="A1:G1"/>
    <mergeCell ref="B2:D2"/>
    <mergeCell ref="E2:G2"/>
    <mergeCell ref="A2:A3"/>
  </mergeCells>
  <phoneticPr fontId="2" type="noConversion"/>
  <printOptions horizontalCentered="1"/>
  <pageMargins left="0.35433070866141736" right="0.86614173228346458" top="0.98425196850393704" bottom="0.98425196850393704" header="0.51181102362204722" footer="0.51181102362204722"/>
  <pageSetup paperSize="9" scale="95" orientation="portrait" r:id="rId1"/>
  <headerFooter alignWithMargins="0">
    <oddFooter>&amp;C&amp;"Times New Roman,標準"-12-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4"/>
  <sheetViews>
    <sheetView view="pageBreakPreview" zoomScaleNormal="86" zoomScaleSheetLayoutView="100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H1" sqref="H1"/>
    </sheetView>
  </sheetViews>
  <sheetFormatPr defaultColWidth="12.75" defaultRowHeight="16.5" x14ac:dyDescent="0.25"/>
  <cols>
    <col min="1" max="1" width="15.375" style="223" customWidth="1"/>
    <col min="2" max="7" width="10.75" style="39" customWidth="1"/>
    <col min="8" max="8" width="12.75" style="11"/>
    <col min="16" max="16384" width="12.75" style="11"/>
  </cols>
  <sheetData>
    <row r="1" spans="1:20" ht="37.5" customHeight="1" thickBot="1" x14ac:dyDescent="0.3">
      <c r="A1" s="658" t="s">
        <v>55</v>
      </c>
      <c r="B1" s="658"/>
      <c r="C1" s="658"/>
      <c r="D1" s="658"/>
      <c r="E1" s="658"/>
      <c r="F1" s="658"/>
      <c r="G1" s="658"/>
    </row>
    <row r="2" spans="1:20" ht="17.25" thickBot="1" x14ac:dyDescent="0.3">
      <c r="A2" s="661" t="s">
        <v>145</v>
      </c>
      <c r="B2" s="659" t="s">
        <v>56</v>
      </c>
      <c r="C2" s="659"/>
      <c r="D2" s="659" t="s">
        <v>57</v>
      </c>
      <c r="E2" s="659"/>
      <c r="F2" s="665" t="s">
        <v>58</v>
      </c>
      <c r="G2" s="666"/>
    </row>
    <row r="3" spans="1:20" ht="17.25" thickBot="1" x14ac:dyDescent="0.3">
      <c r="A3" s="662"/>
      <c r="B3" s="67" t="s">
        <v>59</v>
      </c>
      <c r="C3" s="67" t="s">
        <v>60</v>
      </c>
      <c r="D3" s="67" t="s">
        <v>59</v>
      </c>
      <c r="E3" s="67" t="s">
        <v>60</v>
      </c>
      <c r="F3" s="67" t="s">
        <v>59</v>
      </c>
      <c r="G3" s="68" t="s">
        <v>60</v>
      </c>
    </row>
    <row r="4" spans="1:20" s="12" customFormat="1" hidden="1" x14ac:dyDescent="0.25">
      <c r="A4" s="227" t="s">
        <v>151</v>
      </c>
      <c r="B4" s="80">
        <v>968</v>
      </c>
      <c r="C4" s="81">
        <v>91</v>
      </c>
      <c r="D4" s="80">
        <v>811</v>
      </c>
      <c r="E4" s="81">
        <v>59</v>
      </c>
      <c r="F4" s="48">
        <v>157</v>
      </c>
      <c r="G4" s="48">
        <v>32</v>
      </c>
      <c r="I4"/>
      <c r="J4"/>
      <c r="K4"/>
      <c r="L4"/>
      <c r="M4"/>
      <c r="N4"/>
      <c r="O4"/>
    </row>
    <row r="5" spans="1:20" s="12" customFormat="1" hidden="1" x14ac:dyDescent="0.25">
      <c r="A5" s="227" t="s">
        <v>68</v>
      </c>
      <c r="B5" s="80">
        <v>975</v>
      </c>
      <c r="C5" s="81">
        <v>164</v>
      </c>
      <c r="D5" s="80">
        <v>787</v>
      </c>
      <c r="E5" s="81">
        <v>99</v>
      </c>
      <c r="F5" s="48">
        <v>162</v>
      </c>
      <c r="G5" s="48">
        <v>28</v>
      </c>
      <c r="I5"/>
      <c r="J5"/>
      <c r="K5"/>
      <c r="L5"/>
      <c r="M5"/>
      <c r="N5" s="277"/>
      <c r="O5" s="277"/>
      <c r="P5" s="277"/>
      <c r="Q5" s="277"/>
      <c r="R5" s="277"/>
      <c r="S5" s="277"/>
      <c r="T5" s="277"/>
    </row>
    <row r="6" spans="1:20" s="12" customFormat="1" hidden="1" x14ac:dyDescent="0.25">
      <c r="A6" s="227" t="s">
        <v>67</v>
      </c>
      <c r="B6" s="80">
        <v>881</v>
      </c>
      <c r="C6" s="81">
        <v>61</v>
      </c>
      <c r="D6" s="80">
        <v>722</v>
      </c>
      <c r="E6" s="81">
        <v>33</v>
      </c>
      <c r="F6" s="48">
        <v>159</v>
      </c>
      <c r="G6" s="48">
        <v>28</v>
      </c>
      <c r="I6"/>
      <c r="J6"/>
      <c r="K6"/>
      <c r="L6"/>
      <c r="M6"/>
      <c r="N6" s="277"/>
      <c r="O6" s="277"/>
      <c r="P6" s="277"/>
      <c r="Q6" s="277"/>
      <c r="R6" s="277"/>
      <c r="S6" s="277"/>
      <c r="T6" s="277"/>
    </row>
    <row r="7" spans="1:20" s="12" customFormat="1" hidden="1" x14ac:dyDescent="0.25">
      <c r="A7" s="227" t="s">
        <v>149</v>
      </c>
      <c r="B7" s="80">
        <v>846</v>
      </c>
      <c r="C7" s="48">
        <v>36</v>
      </c>
      <c r="D7" s="80">
        <v>688</v>
      </c>
      <c r="E7" s="81">
        <v>19</v>
      </c>
      <c r="F7" s="48">
        <v>158</v>
      </c>
      <c r="G7" s="48">
        <v>17</v>
      </c>
      <c r="I7"/>
      <c r="J7"/>
      <c r="K7"/>
      <c r="L7"/>
      <c r="M7"/>
      <c r="N7" s="277"/>
      <c r="O7" s="277"/>
      <c r="P7" s="277"/>
      <c r="Q7" s="277"/>
      <c r="R7" s="277"/>
      <c r="S7" s="277"/>
      <c r="T7" s="277"/>
    </row>
    <row r="8" spans="1:20" s="12" customFormat="1" hidden="1" x14ac:dyDescent="0.25">
      <c r="A8" s="227" t="s">
        <v>127</v>
      </c>
      <c r="B8" s="229">
        <v>860</v>
      </c>
      <c r="C8" s="29">
        <v>52</v>
      </c>
      <c r="D8" s="229">
        <v>684</v>
      </c>
      <c r="E8" s="230">
        <v>33</v>
      </c>
      <c r="F8" s="29">
        <v>176</v>
      </c>
      <c r="G8" s="29">
        <v>19</v>
      </c>
      <c r="I8"/>
      <c r="J8"/>
      <c r="K8"/>
      <c r="L8"/>
      <c r="M8"/>
      <c r="N8" s="277"/>
      <c r="O8" s="277"/>
      <c r="P8" s="277"/>
      <c r="Q8" s="277"/>
      <c r="R8" s="277"/>
      <c r="S8" s="277"/>
      <c r="T8" s="277"/>
    </row>
    <row r="9" spans="1:20" s="12" customFormat="1" hidden="1" x14ac:dyDescent="0.25">
      <c r="A9" s="227" t="s">
        <v>180</v>
      </c>
      <c r="B9" s="229">
        <v>800</v>
      </c>
      <c r="C9" s="29">
        <v>38</v>
      </c>
      <c r="D9" s="229">
        <v>683</v>
      </c>
      <c r="E9" s="29">
        <v>14</v>
      </c>
      <c r="F9" s="229">
        <v>117</v>
      </c>
      <c r="G9" s="29">
        <v>24</v>
      </c>
      <c r="I9"/>
      <c r="J9"/>
      <c r="K9"/>
      <c r="L9"/>
      <c r="M9"/>
      <c r="N9"/>
      <c r="O9"/>
    </row>
    <row r="10" spans="1:20" s="12" customFormat="1" hidden="1" x14ac:dyDescent="0.25">
      <c r="A10" s="227" t="s">
        <v>188</v>
      </c>
      <c r="B10" s="229">
        <v>757</v>
      </c>
      <c r="C10" s="29">
        <v>56</v>
      </c>
      <c r="D10" s="229">
        <v>636</v>
      </c>
      <c r="E10" s="29">
        <v>24</v>
      </c>
      <c r="F10" s="229">
        <v>121</v>
      </c>
      <c r="G10" s="29">
        <v>32</v>
      </c>
      <c r="I10"/>
      <c r="J10"/>
      <c r="K10"/>
      <c r="L10"/>
      <c r="M10"/>
      <c r="N10"/>
      <c r="O10"/>
    </row>
    <row r="11" spans="1:20" s="12" customFormat="1" x14ac:dyDescent="0.25">
      <c r="A11" s="227" t="s">
        <v>201</v>
      </c>
      <c r="B11" s="229">
        <v>646</v>
      </c>
      <c r="C11" s="29">
        <v>40</v>
      </c>
      <c r="D11" s="229">
        <v>535</v>
      </c>
      <c r="E11" s="29">
        <v>21</v>
      </c>
      <c r="F11" s="229">
        <v>111</v>
      </c>
      <c r="G11" s="29">
        <v>19</v>
      </c>
      <c r="I11"/>
      <c r="J11"/>
      <c r="K11"/>
      <c r="L11"/>
      <c r="M11"/>
      <c r="N11"/>
      <c r="O11"/>
    </row>
    <row r="12" spans="1:20" s="12" customFormat="1" x14ac:dyDescent="0.25">
      <c r="A12" s="227" t="s">
        <v>202</v>
      </c>
      <c r="B12" s="229">
        <v>578</v>
      </c>
      <c r="C12" s="29">
        <v>19</v>
      </c>
      <c r="D12" s="229">
        <v>477</v>
      </c>
      <c r="E12" s="29">
        <v>10</v>
      </c>
      <c r="F12" s="229">
        <v>101</v>
      </c>
      <c r="G12" s="29">
        <v>9</v>
      </c>
      <c r="I12"/>
      <c r="J12"/>
      <c r="K12"/>
      <c r="L12"/>
      <c r="M12"/>
      <c r="N12"/>
      <c r="O12"/>
    </row>
    <row r="13" spans="1:20" s="12" customFormat="1" x14ac:dyDescent="0.25">
      <c r="A13" s="227" t="s">
        <v>212</v>
      </c>
      <c r="B13" s="229">
        <v>477</v>
      </c>
      <c r="C13" s="29">
        <v>30</v>
      </c>
      <c r="D13" s="229">
        <v>393</v>
      </c>
      <c r="E13" s="29">
        <v>13</v>
      </c>
      <c r="F13" s="229">
        <v>84</v>
      </c>
      <c r="G13" s="29">
        <v>17</v>
      </c>
      <c r="I13"/>
      <c r="J13"/>
      <c r="K13"/>
      <c r="L13"/>
      <c r="M13"/>
      <c r="N13"/>
      <c r="O13"/>
    </row>
    <row r="14" spans="1:20" s="12" customFormat="1" x14ac:dyDescent="0.25">
      <c r="A14" s="227" t="s">
        <v>266</v>
      </c>
      <c r="B14" s="229">
        <v>369</v>
      </c>
      <c r="C14" s="29">
        <v>33</v>
      </c>
      <c r="D14" s="229">
        <v>300</v>
      </c>
      <c r="E14" s="29">
        <v>17</v>
      </c>
      <c r="F14" s="229">
        <v>69</v>
      </c>
      <c r="G14" s="29">
        <v>16</v>
      </c>
      <c r="I14"/>
      <c r="J14"/>
      <c r="K14"/>
      <c r="L14"/>
      <c r="M14"/>
      <c r="N14"/>
      <c r="O14"/>
    </row>
    <row r="15" spans="1:20" s="12" customFormat="1" ht="17.25" thickBot="1" x14ac:dyDescent="0.3">
      <c r="A15" s="227" t="s">
        <v>265</v>
      </c>
      <c r="B15" s="228">
        <v>406</v>
      </c>
      <c r="C15" s="294">
        <v>21</v>
      </c>
      <c r="D15" s="228">
        <v>338</v>
      </c>
      <c r="E15" s="294">
        <v>10</v>
      </c>
      <c r="F15" s="228">
        <v>68</v>
      </c>
      <c r="G15" s="294">
        <v>11</v>
      </c>
      <c r="I15"/>
      <c r="J15"/>
      <c r="K15"/>
      <c r="L15"/>
      <c r="M15"/>
      <c r="N15"/>
      <c r="O15"/>
    </row>
    <row r="16" spans="1:20" s="23" customFormat="1" ht="15.4" customHeight="1" x14ac:dyDescent="0.25">
      <c r="A16" s="200" t="str">
        <f>'1-1'!A15</f>
        <v>112年第4季</v>
      </c>
      <c r="B16" s="49">
        <f t="shared" ref="B16:G16" si="0">SUM(B26:B28)</f>
        <v>92</v>
      </c>
      <c r="C16" s="49">
        <f t="shared" si="0"/>
        <v>7</v>
      </c>
      <c r="D16" s="537">
        <f t="shared" si="0"/>
        <v>79</v>
      </c>
      <c r="E16" s="49">
        <f t="shared" si="0"/>
        <v>1</v>
      </c>
      <c r="F16" s="537">
        <f t="shared" si="0"/>
        <v>13</v>
      </c>
      <c r="G16" s="49">
        <f t="shared" si="0"/>
        <v>6</v>
      </c>
      <c r="I16"/>
      <c r="J16"/>
      <c r="K16"/>
      <c r="L16"/>
      <c r="M16"/>
      <c r="N16"/>
      <c r="O16"/>
    </row>
    <row r="17" spans="1:20" s="23" customFormat="1" ht="15.4" customHeight="1" x14ac:dyDescent="0.25">
      <c r="A17" s="202" t="str">
        <f>'1-1'!A16</f>
        <v>112年1月</v>
      </c>
      <c r="B17" s="358">
        <v>30</v>
      </c>
      <c r="C17" s="359">
        <v>8</v>
      </c>
      <c r="D17" s="358">
        <v>26</v>
      </c>
      <c r="E17" s="359">
        <v>6</v>
      </c>
      <c r="F17" s="360">
        <v>4</v>
      </c>
      <c r="G17" s="360">
        <v>2</v>
      </c>
      <c r="I17"/>
      <c r="J17"/>
      <c r="K17"/>
      <c r="L17"/>
      <c r="M17"/>
      <c r="N17" s="277"/>
      <c r="O17" s="277"/>
      <c r="P17" s="277"/>
      <c r="Q17" s="277"/>
      <c r="R17" s="277"/>
      <c r="S17" s="277"/>
      <c r="T17" s="277"/>
    </row>
    <row r="18" spans="1:20" s="23" customFormat="1" ht="15.4" customHeight="1" x14ac:dyDescent="0.25">
      <c r="A18" s="202" t="s">
        <v>132</v>
      </c>
      <c r="B18" s="358">
        <v>35</v>
      </c>
      <c r="C18" s="359">
        <v>2</v>
      </c>
      <c r="D18" s="358">
        <v>29</v>
      </c>
      <c r="E18" s="359">
        <v>2</v>
      </c>
      <c r="F18" s="360">
        <v>6</v>
      </c>
      <c r="G18" s="360">
        <v>0</v>
      </c>
      <c r="I18"/>
      <c r="J18"/>
      <c r="K18"/>
      <c r="L18"/>
      <c r="M18"/>
      <c r="N18" s="277"/>
      <c r="O18" s="277"/>
      <c r="P18" s="277"/>
      <c r="Q18" s="277"/>
      <c r="R18" s="277"/>
      <c r="S18" s="277"/>
      <c r="T18" s="277"/>
    </row>
    <row r="19" spans="1:20" s="23" customFormat="1" ht="15.4" customHeight="1" x14ac:dyDescent="0.25">
      <c r="A19" s="202" t="s">
        <v>133</v>
      </c>
      <c r="B19" s="358">
        <v>34</v>
      </c>
      <c r="C19" s="359">
        <v>1</v>
      </c>
      <c r="D19" s="358">
        <v>28</v>
      </c>
      <c r="E19" s="359">
        <v>1</v>
      </c>
      <c r="F19" s="360">
        <v>6</v>
      </c>
      <c r="G19" s="360">
        <v>0</v>
      </c>
      <c r="I19"/>
      <c r="J19"/>
      <c r="K19"/>
      <c r="L19"/>
      <c r="M19"/>
      <c r="N19" s="277"/>
      <c r="O19" s="277"/>
      <c r="P19" s="277"/>
      <c r="Q19" s="277"/>
      <c r="R19" s="277"/>
      <c r="S19" s="277"/>
      <c r="T19" s="277"/>
    </row>
    <row r="20" spans="1:20" s="23" customFormat="1" ht="15.4" customHeight="1" x14ac:dyDescent="0.25">
      <c r="A20" s="202" t="s">
        <v>134</v>
      </c>
      <c r="B20" s="358">
        <v>24</v>
      </c>
      <c r="C20" s="359">
        <v>1</v>
      </c>
      <c r="D20" s="358">
        <v>17</v>
      </c>
      <c r="E20" s="359">
        <v>0</v>
      </c>
      <c r="F20" s="360">
        <v>7</v>
      </c>
      <c r="G20" s="360">
        <v>1</v>
      </c>
      <c r="I20"/>
      <c r="J20"/>
      <c r="K20"/>
      <c r="L20"/>
      <c r="M20"/>
      <c r="N20" s="277"/>
      <c r="O20" s="277"/>
      <c r="P20" s="277"/>
      <c r="Q20" s="277"/>
      <c r="R20" s="277"/>
      <c r="S20" s="277"/>
      <c r="T20" s="277"/>
    </row>
    <row r="21" spans="1:20" s="23" customFormat="1" ht="15.4" customHeight="1" x14ac:dyDescent="0.25">
      <c r="A21" s="202" t="s">
        <v>135</v>
      </c>
      <c r="B21" s="358">
        <v>37</v>
      </c>
      <c r="C21" s="359">
        <v>3</v>
      </c>
      <c r="D21" s="358">
        <v>27</v>
      </c>
      <c r="E21" s="359">
        <v>3</v>
      </c>
      <c r="F21" s="360">
        <v>10</v>
      </c>
      <c r="G21" s="360">
        <v>0</v>
      </c>
      <c r="I21"/>
      <c r="J21"/>
      <c r="K21"/>
      <c r="L21"/>
      <c r="M21"/>
      <c r="N21" s="277"/>
      <c r="O21" s="277"/>
      <c r="P21" s="277"/>
      <c r="Q21" s="277"/>
      <c r="R21" s="277"/>
      <c r="S21" s="277"/>
      <c r="T21" s="277"/>
    </row>
    <row r="22" spans="1:20" s="23" customFormat="1" ht="15.4" customHeight="1" x14ac:dyDescent="0.25">
      <c r="A22" s="202" t="s">
        <v>136</v>
      </c>
      <c r="B22" s="358">
        <v>28</v>
      </c>
      <c r="C22" s="359">
        <v>3</v>
      </c>
      <c r="D22" s="358">
        <v>21</v>
      </c>
      <c r="E22" s="359">
        <v>0</v>
      </c>
      <c r="F22" s="360">
        <v>7</v>
      </c>
      <c r="G22" s="360">
        <v>3</v>
      </c>
      <c r="I22"/>
      <c r="J22"/>
      <c r="K22"/>
      <c r="L22"/>
      <c r="M22"/>
      <c r="N22" s="277"/>
      <c r="O22" s="277"/>
      <c r="P22" s="277"/>
      <c r="Q22" s="277"/>
      <c r="R22" s="277"/>
      <c r="S22" s="277"/>
      <c r="T22" s="277"/>
    </row>
    <row r="23" spans="1:20" s="23" customFormat="1" ht="15.4" customHeight="1" x14ac:dyDescent="0.25">
      <c r="A23" s="202" t="s">
        <v>137</v>
      </c>
      <c r="B23" s="358">
        <v>40</v>
      </c>
      <c r="C23" s="359">
        <v>5</v>
      </c>
      <c r="D23" s="358">
        <v>33</v>
      </c>
      <c r="E23" s="359">
        <v>2</v>
      </c>
      <c r="F23" s="360">
        <v>7</v>
      </c>
      <c r="G23" s="360">
        <v>3</v>
      </c>
      <c r="I23"/>
      <c r="J23"/>
      <c r="K23"/>
      <c r="L23"/>
      <c r="M23"/>
      <c r="N23" s="277"/>
      <c r="O23" s="277"/>
      <c r="P23" s="277"/>
      <c r="Q23" s="277"/>
      <c r="R23" s="277"/>
      <c r="S23" s="277"/>
      <c r="T23" s="277"/>
    </row>
    <row r="24" spans="1:20" s="23" customFormat="1" ht="15.4" customHeight="1" x14ac:dyDescent="0.25">
      <c r="A24" s="202" t="s">
        <v>138</v>
      </c>
      <c r="B24" s="358">
        <v>22</v>
      </c>
      <c r="C24" s="359">
        <v>2</v>
      </c>
      <c r="D24" s="358">
        <v>19</v>
      </c>
      <c r="E24" s="359">
        <v>1</v>
      </c>
      <c r="F24" s="360">
        <v>3</v>
      </c>
      <c r="G24" s="360">
        <v>1</v>
      </c>
      <c r="I24"/>
      <c r="J24"/>
      <c r="K24"/>
      <c r="L24"/>
      <c r="M24"/>
      <c r="N24" s="277"/>
      <c r="O24" s="277"/>
      <c r="P24" s="277"/>
      <c r="Q24" s="277"/>
      <c r="R24" s="277"/>
      <c r="S24" s="277"/>
      <c r="T24" s="277"/>
    </row>
    <row r="25" spans="1:20" s="23" customFormat="1" ht="15.4" customHeight="1" x14ac:dyDescent="0.25">
      <c r="A25" s="202" t="s">
        <v>139</v>
      </c>
      <c r="B25" s="358">
        <v>27</v>
      </c>
      <c r="C25" s="359">
        <v>1</v>
      </c>
      <c r="D25" s="358">
        <v>21</v>
      </c>
      <c r="E25" s="359">
        <v>1</v>
      </c>
      <c r="F25" s="360">
        <v>6</v>
      </c>
      <c r="G25" s="360">
        <v>0</v>
      </c>
      <c r="I25"/>
      <c r="J25"/>
      <c r="K25"/>
      <c r="L25"/>
      <c r="M25"/>
      <c r="N25" s="277"/>
      <c r="O25" s="277"/>
      <c r="P25" s="277"/>
      <c r="Q25" s="277"/>
      <c r="R25" s="277"/>
      <c r="S25" s="277"/>
      <c r="T25" s="277"/>
    </row>
    <row r="26" spans="1:20" s="23" customFormat="1" ht="15.4" customHeight="1" x14ac:dyDescent="0.25">
      <c r="A26" s="202" t="s">
        <v>140</v>
      </c>
      <c r="B26" s="358">
        <v>37</v>
      </c>
      <c r="C26" s="359">
        <v>4</v>
      </c>
      <c r="D26" s="358">
        <v>31</v>
      </c>
      <c r="E26" s="359">
        <v>1</v>
      </c>
      <c r="F26" s="360">
        <v>6</v>
      </c>
      <c r="G26" s="360">
        <v>3</v>
      </c>
      <c r="I26"/>
      <c r="J26"/>
      <c r="K26"/>
      <c r="L26"/>
      <c r="M26"/>
      <c r="N26" s="277"/>
      <c r="O26" s="277"/>
      <c r="P26" s="277"/>
      <c r="Q26" s="277"/>
      <c r="R26" s="277"/>
      <c r="S26" s="277"/>
      <c r="T26" s="277"/>
    </row>
    <row r="27" spans="1:20" s="23" customFormat="1" ht="15.4" customHeight="1" x14ac:dyDescent="0.25">
      <c r="A27" s="202" t="s">
        <v>141</v>
      </c>
      <c r="B27" s="358">
        <v>24</v>
      </c>
      <c r="C27" s="359">
        <v>1</v>
      </c>
      <c r="D27" s="358">
        <v>21</v>
      </c>
      <c r="E27" s="359">
        <v>0</v>
      </c>
      <c r="F27" s="360">
        <v>3</v>
      </c>
      <c r="G27" s="360">
        <v>1</v>
      </c>
      <c r="I27"/>
      <c r="J27"/>
      <c r="K27"/>
      <c r="L27"/>
      <c r="M27"/>
      <c r="N27" s="277"/>
      <c r="O27" s="277"/>
      <c r="P27" s="277"/>
      <c r="Q27" s="277"/>
      <c r="R27" s="277"/>
      <c r="S27" s="277"/>
      <c r="T27" s="277"/>
    </row>
    <row r="28" spans="1:20" s="23" customFormat="1" ht="15.4" customHeight="1" x14ac:dyDescent="0.25">
      <c r="A28" s="202" t="s">
        <v>142</v>
      </c>
      <c r="B28" s="358">
        <v>31</v>
      </c>
      <c r="C28" s="359">
        <v>2</v>
      </c>
      <c r="D28" s="358">
        <v>27</v>
      </c>
      <c r="E28" s="359">
        <v>0</v>
      </c>
      <c r="F28" s="360">
        <v>4</v>
      </c>
      <c r="G28" s="360">
        <v>2</v>
      </c>
      <c r="I28"/>
      <c r="J28"/>
      <c r="K28"/>
      <c r="L28"/>
      <c r="M28"/>
      <c r="N28" s="277"/>
      <c r="O28" s="277"/>
      <c r="P28" s="277"/>
      <c r="Q28" s="277"/>
      <c r="R28" s="277"/>
      <c r="S28" s="277"/>
      <c r="T28" s="277"/>
    </row>
    <row r="29" spans="1:20" s="23" customFormat="1" ht="15.4" customHeight="1" thickBot="1" x14ac:dyDescent="0.3">
      <c r="A29" s="515" t="str">
        <f>'1-1'!A28</f>
        <v>112年累積至12月</v>
      </c>
      <c r="B29" s="534">
        <f t="shared" ref="B29:G29" si="1">SUM(B17:B28)</f>
        <v>369</v>
      </c>
      <c r="C29" s="535">
        <f t="shared" si="1"/>
        <v>33</v>
      </c>
      <c r="D29" s="534">
        <f t="shared" si="1"/>
        <v>300</v>
      </c>
      <c r="E29" s="535">
        <f t="shared" si="1"/>
        <v>17</v>
      </c>
      <c r="F29" s="534">
        <f t="shared" si="1"/>
        <v>69</v>
      </c>
      <c r="G29" s="535">
        <f t="shared" si="1"/>
        <v>16</v>
      </c>
      <c r="I29"/>
      <c r="J29"/>
      <c r="K29"/>
      <c r="L29"/>
      <c r="M29"/>
      <c r="N29"/>
      <c r="O29"/>
    </row>
    <row r="30" spans="1:20" s="23" customFormat="1" ht="15.4" customHeight="1" x14ac:dyDescent="0.25">
      <c r="A30" s="200" t="str">
        <f>'1-1'!A29</f>
        <v>113年第4季</v>
      </c>
      <c r="B30" s="507">
        <f t="shared" ref="B30:G30" si="2">SUM(B40:B42)</f>
        <v>113</v>
      </c>
      <c r="C30" s="508">
        <f t="shared" si="2"/>
        <v>5</v>
      </c>
      <c r="D30" s="507">
        <f t="shared" si="2"/>
        <v>101</v>
      </c>
      <c r="E30" s="508">
        <f t="shared" si="2"/>
        <v>1</v>
      </c>
      <c r="F30" s="507">
        <f t="shared" si="2"/>
        <v>12</v>
      </c>
      <c r="G30" s="508">
        <f t="shared" si="2"/>
        <v>4</v>
      </c>
      <c r="I30"/>
      <c r="J30"/>
      <c r="K30"/>
      <c r="L30"/>
      <c r="M30"/>
      <c r="N30"/>
      <c r="O30"/>
    </row>
    <row r="31" spans="1:20" s="23" customFormat="1" ht="15.4" customHeight="1" x14ac:dyDescent="0.25">
      <c r="A31" s="202" t="str">
        <f>'1-1'!A30</f>
        <v>113年1月</v>
      </c>
      <c r="B31" s="360">
        <f t="shared" ref="B31:C33" si="3">D31+F31</f>
        <v>42</v>
      </c>
      <c r="C31" s="360">
        <f t="shared" si="3"/>
        <v>2</v>
      </c>
      <c r="D31" s="358">
        <v>36</v>
      </c>
      <c r="E31" s="360">
        <v>0</v>
      </c>
      <c r="F31" s="358">
        <v>6</v>
      </c>
      <c r="G31" s="360">
        <v>2</v>
      </c>
      <c r="I31"/>
      <c r="J31"/>
      <c r="K31"/>
      <c r="L31"/>
      <c r="M31"/>
      <c r="N31"/>
      <c r="O31"/>
    </row>
    <row r="32" spans="1:20" s="23" customFormat="1" ht="15.4" customHeight="1" x14ac:dyDescent="0.25">
      <c r="A32" s="202" t="s">
        <v>143</v>
      </c>
      <c r="B32" s="360">
        <f t="shared" si="3"/>
        <v>26</v>
      </c>
      <c r="C32" s="360">
        <f t="shared" si="3"/>
        <v>1</v>
      </c>
      <c r="D32" s="358">
        <v>22</v>
      </c>
      <c r="E32" s="360">
        <v>0</v>
      </c>
      <c r="F32" s="358">
        <v>4</v>
      </c>
      <c r="G32" s="360">
        <v>1</v>
      </c>
      <c r="I32"/>
      <c r="J32"/>
      <c r="K32"/>
      <c r="L32"/>
      <c r="M32"/>
      <c r="N32"/>
      <c r="O32"/>
    </row>
    <row r="33" spans="1:15" s="23" customFormat="1" ht="15.4" customHeight="1" x14ac:dyDescent="0.25">
      <c r="A33" s="202" t="s">
        <v>144</v>
      </c>
      <c r="B33" s="360">
        <f t="shared" si="3"/>
        <v>28</v>
      </c>
      <c r="C33" s="360">
        <f t="shared" si="3"/>
        <v>3</v>
      </c>
      <c r="D33" s="358">
        <v>21</v>
      </c>
      <c r="E33" s="360">
        <v>2</v>
      </c>
      <c r="F33" s="358">
        <v>7</v>
      </c>
      <c r="G33" s="360">
        <v>1</v>
      </c>
      <c r="I33"/>
      <c r="J33"/>
      <c r="K33"/>
      <c r="L33"/>
      <c r="M33"/>
      <c r="N33"/>
      <c r="O33"/>
    </row>
    <row r="34" spans="1:15" s="23" customFormat="1" ht="15.4" customHeight="1" x14ac:dyDescent="0.25">
      <c r="A34" s="202" t="s">
        <v>134</v>
      </c>
      <c r="B34" s="360">
        <f t="shared" ref="B34:C36" si="4">D34+F34</f>
        <v>29</v>
      </c>
      <c r="C34" s="360">
        <f t="shared" si="4"/>
        <v>1</v>
      </c>
      <c r="D34" s="415">
        <v>23</v>
      </c>
      <c r="E34" s="414">
        <v>1</v>
      </c>
      <c r="F34" s="415">
        <v>6</v>
      </c>
      <c r="G34" s="414">
        <v>0</v>
      </c>
      <c r="I34"/>
      <c r="J34"/>
      <c r="K34"/>
      <c r="L34"/>
      <c r="M34"/>
      <c r="N34"/>
      <c r="O34"/>
    </row>
    <row r="35" spans="1:15" s="23" customFormat="1" ht="15.4" customHeight="1" x14ac:dyDescent="0.25">
      <c r="A35" s="202" t="s">
        <v>135</v>
      </c>
      <c r="B35" s="360">
        <f t="shared" si="4"/>
        <v>29</v>
      </c>
      <c r="C35" s="360">
        <f t="shared" si="4"/>
        <v>3</v>
      </c>
      <c r="D35" s="415">
        <v>19</v>
      </c>
      <c r="E35" s="414">
        <v>2</v>
      </c>
      <c r="F35" s="415">
        <v>10</v>
      </c>
      <c r="G35" s="414">
        <v>1</v>
      </c>
      <c r="I35"/>
      <c r="J35"/>
      <c r="K35"/>
      <c r="L35"/>
      <c r="M35"/>
      <c r="N35"/>
      <c r="O35"/>
    </row>
    <row r="36" spans="1:15" s="23" customFormat="1" ht="15.4" customHeight="1" x14ac:dyDescent="0.25">
      <c r="A36" s="202" t="s">
        <v>136</v>
      </c>
      <c r="B36" s="360">
        <f t="shared" si="4"/>
        <v>45</v>
      </c>
      <c r="C36" s="360">
        <f t="shared" si="4"/>
        <v>2</v>
      </c>
      <c r="D36" s="415">
        <v>38</v>
      </c>
      <c r="E36" s="414">
        <v>0</v>
      </c>
      <c r="F36" s="415">
        <v>7</v>
      </c>
      <c r="G36" s="414">
        <v>2</v>
      </c>
      <c r="I36"/>
      <c r="J36"/>
      <c r="K36"/>
      <c r="L36"/>
      <c r="M36"/>
      <c r="N36"/>
      <c r="O36"/>
    </row>
    <row r="37" spans="1:15" s="23" customFormat="1" ht="15.4" customHeight="1" x14ac:dyDescent="0.25">
      <c r="A37" s="202" t="s">
        <v>137</v>
      </c>
      <c r="B37" s="360">
        <f t="shared" ref="B37:C39" si="5">D37+F37</f>
        <v>42</v>
      </c>
      <c r="C37" s="360">
        <f t="shared" si="5"/>
        <v>1</v>
      </c>
      <c r="D37" s="415">
        <v>35</v>
      </c>
      <c r="E37" s="414">
        <v>1</v>
      </c>
      <c r="F37" s="415">
        <v>7</v>
      </c>
      <c r="G37" s="414">
        <v>0</v>
      </c>
      <c r="I37"/>
      <c r="J37"/>
      <c r="K37"/>
      <c r="L37"/>
      <c r="M37"/>
      <c r="N37"/>
      <c r="O37"/>
    </row>
    <row r="38" spans="1:15" s="23" customFormat="1" ht="15.4" customHeight="1" x14ac:dyDescent="0.25">
      <c r="A38" s="202" t="s">
        <v>138</v>
      </c>
      <c r="B38" s="360">
        <f t="shared" si="5"/>
        <v>31</v>
      </c>
      <c r="C38" s="360">
        <f t="shared" si="5"/>
        <v>3</v>
      </c>
      <c r="D38" s="415">
        <v>25</v>
      </c>
      <c r="E38" s="414">
        <v>3</v>
      </c>
      <c r="F38" s="415">
        <v>6</v>
      </c>
      <c r="G38" s="414">
        <v>0</v>
      </c>
      <c r="I38"/>
      <c r="J38"/>
      <c r="K38"/>
      <c r="L38"/>
      <c r="M38"/>
      <c r="N38"/>
      <c r="O38"/>
    </row>
    <row r="39" spans="1:15" s="23" customFormat="1" ht="15.4" customHeight="1" x14ac:dyDescent="0.25">
      <c r="A39" s="202" t="s">
        <v>139</v>
      </c>
      <c r="B39" s="360">
        <f t="shared" si="5"/>
        <v>21</v>
      </c>
      <c r="C39" s="360">
        <f t="shared" si="5"/>
        <v>0</v>
      </c>
      <c r="D39" s="415">
        <v>18</v>
      </c>
      <c r="E39" s="414">
        <v>0</v>
      </c>
      <c r="F39" s="415">
        <v>3</v>
      </c>
      <c r="G39" s="414">
        <v>0</v>
      </c>
      <c r="I39"/>
      <c r="J39"/>
      <c r="K39"/>
      <c r="L39"/>
      <c r="M39"/>
      <c r="N39"/>
      <c r="O39"/>
    </row>
    <row r="40" spans="1:15" s="23" customFormat="1" ht="15.4" customHeight="1" x14ac:dyDescent="0.25">
      <c r="A40" s="202" t="s">
        <v>140</v>
      </c>
      <c r="B40" s="360">
        <f t="shared" ref="B40:C42" si="6">D40+F40</f>
        <v>33</v>
      </c>
      <c r="C40" s="360">
        <f t="shared" si="6"/>
        <v>1</v>
      </c>
      <c r="D40" s="415">
        <v>29</v>
      </c>
      <c r="E40" s="414">
        <v>1</v>
      </c>
      <c r="F40" s="415">
        <v>4</v>
      </c>
      <c r="G40" s="414">
        <v>0</v>
      </c>
      <c r="I40"/>
      <c r="J40"/>
      <c r="K40"/>
      <c r="L40"/>
      <c r="M40"/>
      <c r="N40"/>
      <c r="O40"/>
    </row>
    <row r="41" spans="1:15" s="23" customFormat="1" ht="15.4" customHeight="1" x14ac:dyDescent="0.25">
      <c r="A41" s="202" t="s">
        <v>141</v>
      </c>
      <c r="B41" s="360">
        <f t="shared" si="6"/>
        <v>42</v>
      </c>
      <c r="C41" s="360">
        <f t="shared" si="6"/>
        <v>2</v>
      </c>
      <c r="D41" s="415">
        <v>37</v>
      </c>
      <c r="E41" s="414">
        <v>0</v>
      </c>
      <c r="F41" s="415">
        <v>5</v>
      </c>
      <c r="G41" s="414">
        <v>2</v>
      </c>
      <c r="I41"/>
      <c r="J41"/>
      <c r="K41"/>
      <c r="L41"/>
      <c r="M41"/>
      <c r="N41"/>
      <c r="O41"/>
    </row>
    <row r="42" spans="1:15" s="23" customFormat="1" ht="15.4" customHeight="1" x14ac:dyDescent="0.25">
      <c r="A42" s="202" t="s">
        <v>142</v>
      </c>
      <c r="B42" s="360">
        <f t="shared" si="6"/>
        <v>38</v>
      </c>
      <c r="C42" s="360">
        <f t="shared" si="6"/>
        <v>2</v>
      </c>
      <c r="D42" s="415">
        <v>35</v>
      </c>
      <c r="E42" s="414">
        <v>0</v>
      </c>
      <c r="F42" s="415">
        <v>3</v>
      </c>
      <c r="G42" s="414">
        <v>2</v>
      </c>
      <c r="I42"/>
      <c r="J42"/>
      <c r="K42"/>
      <c r="L42"/>
      <c r="M42"/>
      <c r="N42"/>
      <c r="O42"/>
    </row>
    <row r="43" spans="1:15" s="23" customFormat="1" ht="15.4" customHeight="1" thickBot="1" x14ac:dyDescent="0.3">
      <c r="A43" s="515" t="str">
        <f>'1-1'!A42</f>
        <v>113年累積至12月</v>
      </c>
      <c r="B43" s="534">
        <f t="shared" ref="B43:G43" si="7">SUM(B31:B42)</f>
        <v>406</v>
      </c>
      <c r="C43" s="535">
        <f t="shared" si="7"/>
        <v>21</v>
      </c>
      <c r="D43" s="534">
        <f t="shared" si="7"/>
        <v>338</v>
      </c>
      <c r="E43" s="535">
        <f t="shared" si="7"/>
        <v>10</v>
      </c>
      <c r="F43" s="534">
        <f t="shared" si="7"/>
        <v>68</v>
      </c>
      <c r="G43" s="535">
        <f t="shared" si="7"/>
        <v>11</v>
      </c>
      <c r="I43"/>
      <c r="J43"/>
      <c r="K43"/>
      <c r="L43"/>
      <c r="M43"/>
      <c r="N43"/>
      <c r="O43"/>
    </row>
    <row r="44" spans="1:15" ht="30.6" customHeight="1" x14ac:dyDescent="0.25">
      <c r="A44" s="203" t="str">
        <f>'1-1'!A43</f>
        <v>113年第4季較上年同期%</v>
      </c>
      <c r="B44" s="274">
        <f t="shared" ref="B44:G44" si="8">(B30/B16-1)*100</f>
        <v>22.826086956521728</v>
      </c>
      <c r="C44" s="438">
        <f t="shared" si="8"/>
        <v>-28.571428571428569</v>
      </c>
      <c r="D44" s="257">
        <f t="shared" si="8"/>
        <v>27.848101265822777</v>
      </c>
      <c r="E44" s="559" t="s">
        <v>269</v>
      </c>
      <c r="F44" s="257">
        <f t="shared" si="8"/>
        <v>-7.6923076923076872</v>
      </c>
      <c r="G44" s="256">
        <f t="shared" si="8"/>
        <v>-33.333333333333336</v>
      </c>
    </row>
    <row r="45" spans="1:15" ht="33" customHeight="1" thickBot="1" x14ac:dyDescent="0.3">
      <c r="A45" s="204" t="str">
        <f>'1-1'!A44</f>
        <v>累積至113年12月較上年同期%</v>
      </c>
      <c r="B45" s="247">
        <f t="shared" ref="B45:G45" si="9">(B43/B29-1)*100</f>
        <v>10.027100271002709</v>
      </c>
      <c r="C45" s="249">
        <f t="shared" si="9"/>
        <v>-36.363636363636367</v>
      </c>
      <c r="D45" s="247">
        <f t="shared" si="9"/>
        <v>12.666666666666671</v>
      </c>
      <c r="E45" s="248">
        <f t="shared" si="9"/>
        <v>-41.17647058823529</v>
      </c>
      <c r="F45" s="249">
        <f t="shared" si="9"/>
        <v>-1.4492753623188359</v>
      </c>
      <c r="G45" s="249">
        <f t="shared" si="9"/>
        <v>-31.25</v>
      </c>
      <c r="H45" s="12"/>
    </row>
    <row r="46" spans="1:15" s="3" customFormat="1" ht="57" customHeight="1" x14ac:dyDescent="0.25">
      <c r="A46" s="663" t="s">
        <v>199</v>
      </c>
      <c r="B46" s="664"/>
      <c r="C46" s="664"/>
      <c r="D46" s="664"/>
      <c r="E46" s="664"/>
      <c r="F46" s="664"/>
      <c r="G46" s="664"/>
      <c r="I46"/>
      <c r="J46"/>
      <c r="K46"/>
      <c r="L46"/>
      <c r="M46"/>
      <c r="N46"/>
      <c r="O46"/>
    </row>
    <row r="47" spans="1:15" s="3" customFormat="1" ht="15" customHeight="1" x14ac:dyDescent="0.25">
      <c r="A47" s="663"/>
      <c r="B47" s="664"/>
      <c r="C47" s="664"/>
      <c r="D47" s="664"/>
      <c r="E47" s="664"/>
      <c r="F47" s="664"/>
      <c r="G47" s="664"/>
      <c r="I47"/>
      <c r="J47"/>
      <c r="K47"/>
      <c r="L47"/>
      <c r="M47"/>
      <c r="N47"/>
      <c r="O47"/>
    </row>
    <row r="48" spans="1:15" x14ac:dyDescent="0.25">
      <c r="A48" s="207"/>
      <c r="B48" s="344"/>
      <c r="C48" s="344"/>
      <c r="D48" s="344"/>
      <c r="E48" s="344"/>
      <c r="F48" s="344"/>
      <c r="G48" s="344"/>
    </row>
    <row r="49" spans="1:7" x14ac:dyDescent="0.25">
      <c r="A49" s="207"/>
      <c r="B49" s="344"/>
      <c r="C49" s="344"/>
      <c r="D49" s="344"/>
      <c r="E49" s="344"/>
      <c r="F49" s="344"/>
      <c r="G49" s="344"/>
    </row>
    <row r="50" spans="1:7" x14ac:dyDescent="0.25">
      <c r="A50" s="207"/>
      <c r="B50" s="308"/>
      <c r="C50" s="308"/>
      <c r="D50" s="308"/>
      <c r="E50" s="308"/>
      <c r="F50" s="308"/>
      <c r="G50" s="308"/>
    </row>
    <row r="51" spans="1:7" x14ac:dyDescent="0.25">
      <c r="A51" s="207"/>
      <c r="B51" s="308"/>
      <c r="C51" s="308"/>
      <c r="D51" s="308"/>
      <c r="E51" s="308"/>
      <c r="F51" s="308"/>
      <c r="G51" s="308"/>
    </row>
    <row r="52" spans="1:7" x14ac:dyDescent="0.25">
      <c r="A52" s="207"/>
      <c r="B52" s="308"/>
      <c r="C52" s="308"/>
      <c r="D52" s="308"/>
      <c r="E52" s="308"/>
      <c r="F52" s="308"/>
      <c r="G52" s="308"/>
    </row>
    <row r="53" spans="1:7" x14ac:dyDescent="0.25">
      <c r="A53" s="207"/>
      <c r="B53" s="308"/>
      <c r="C53" s="308"/>
      <c r="D53" s="308"/>
      <c r="E53" s="308"/>
      <c r="F53" s="308"/>
      <c r="G53" s="308"/>
    </row>
    <row r="54" spans="1:7" x14ac:dyDescent="0.25">
      <c r="A54" s="207"/>
      <c r="B54" s="308"/>
      <c r="C54" s="308"/>
      <c r="D54" s="308"/>
      <c r="E54" s="308"/>
      <c r="F54" s="308"/>
      <c r="G54" s="308"/>
    </row>
    <row r="55" spans="1:7" x14ac:dyDescent="0.25">
      <c r="A55" s="207"/>
      <c r="B55" s="308"/>
      <c r="C55" s="308"/>
      <c r="D55" s="308"/>
      <c r="E55" s="308"/>
      <c r="F55" s="308"/>
      <c r="G55" s="308"/>
    </row>
    <row r="56" spans="1:7" x14ac:dyDescent="0.25">
      <c r="A56" s="207"/>
      <c r="B56" s="308"/>
      <c r="C56" s="308"/>
      <c r="D56" s="308"/>
      <c r="E56" s="308"/>
      <c r="F56" s="308"/>
      <c r="G56" s="308"/>
    </row>
    <row r="57" spans="1:7" x14ac:dyDescent="0.25">
      <c r="A57" s="207"/>
      <c r="B57" s="308"/>
      <c r="C57" s="308"/>
      <c r="D57" s="308"/>
      <c r="E57" s="308"/>
      <c r="F57" s="308"/>
      <c r="G57" s="308"/>
    </row>
    <row r="58" spans="1:7" x14ac:dyDescent="0.25">
      <c r="A58" s="207"/>
      <c r="B58" s="308"/>
      <c r="C58" s="308"/>
      <c r="D58" s="308"/>
      <c r="E58" s="308"/>
      <c r="F58" s="308"/>
      <c r="G58" s="308"/>
    </row>
    <row r="59" spans="1:7" x14ac:dyDescent="0.25">
      <c r="A59" s="207"/>
      <c r="B59" s="308"/>
      <c r="C59" s="308"/>
      <c r="D59" s="308"/>
      <c r="E59" s="308"/>
      <c r="F59" s="308"/>
      <c r="G59" s="308"/>
    </row>
    <row r="60" spans="1:7" x14ac:dyDescent="0.25">
      <c r="A60" s="207"/>
      <c r="B60" s="308"/>
      <c r="C60" s="308"/>
      <c r="D60" s="308"/>
      <c r="E60" s="308"/>
      <c r="F60" s="308"/>
      <c r="G60" s="308"/>
    </row>
    <row r="61" spans="1:7" x14ac:dyDescent="0.25">
      <c r="A61" s="207"/>
      <c r="B61" s="308"/>
      <c r="C61" s="308"/>
      <c r="D61" s="308"/>
      <c r="E61" s="308"/>
      <c r="F61" s="308"/>
      <c r="G61" s="308"/>
    </row>
    <row r="62" spans="1:7" x14ac:dyDescent="0.25">
      <c r="A62" s="207"/>
      <c r="B62" s="308"/>
      <c r="C62" s="308"/>
      <c r="D62" s="308"/>
      <c r="E62" s="308"/>
      <c r="F62" s="308"/>
      <c r="G62" s="308"/>
    </row>
    <row r="63" spans="1:7" x14ac:dyDescent="0.25">
      <c r="A63" s="207"/>
      <c r="B63" s="308"/>
      <c r="C63" s="308"/>
      <c r="D63" s="308"/>
      <c r="E63" s="308"/>
      <c r="F63" s="308"/>
      <c r="G63" s="308"/>
    </row>
    <row r="64" spans="1:7" x14ac:dyDescent="0.25">
      <c r="A64" s="207"/>
      <c r="B64" s="308"/>
      <c r="C64" s="308"/>
      <c r="D64" s="308"/>
      <c r="E64" s="308"/>
      <c r="F64" s="308"/>
      <c r="G64" s="308"/>
    </row>
    <row r="65" spans="1:7" x14ac:dyDescent="0.25">
      <c r="A65" s="207"/>
      <c r="B65" s="308"/>
      <c r="C65" s="308"/>
      <c r="D65" s="308"/>
      <c r="E65" s="308"/>
      <c r="F65" s="308"/>
      <c r="G65" s="308"/>
    </row>
    <row r="66" spans="1:7" x14ac:dyDescent="0.25">
      <c r="A66" s="207"/>
      <c r="B66" s="468"/>
      <c r="C66" s="468"/>
      <c r="D66" s="468"/>
      <c r="E66" s="468"/>
      <c r="F66" s="468"/>
      <c r="G66" s="468"/>
    </row>
    <row r="67" spans="1:7" x14ac:dyDescent="0.25">
      <c r="A67" s="207"/>
      <c r="B67" s="468"/>
      <c r="C67" s="468"/>
      <c r="D67" s="468"/>
      <c r="E67" s="468"/>
      <c r="F67" s="468"/>
      <c r="G67" s="468"/>
    </row>
    <row r="68" spans="1:7" x14ac:dyDescent="0.25">
      <c r="A68" s="207"/>
      <c r="B68" s="468"/>
      <c r="C68" s="468"/>
      <c r="D68" s="468"/>
      <c r="E68" s="468"/>
      <c r="F68" s="468"/>
      <c r="G68" s="468"/>
    </row>
    <row r="69" spans="1:7" x14ac:dyDescent="0.25">
      <c r="A69" s="207"/>
      <c r="B69" s="468"/>
      <c r="C69" s="468"/>
      <c r="D69" s="468"/>
      <c r="E69" s="468"/>
      <c r="F69" s="468"/>
      <c r="G69" s="468"/>
    </row>
    <row r="70" spans="1:7" x14ac:dyDescent="0.25">
      <c r="A70" s="207"/>
      <c r="B70" s="468"/>
      <c r="C70" s="468"/>
      <c r="D70" s="468"/>
      <c r="E70" s="468"/>
      <c r="F70" s="468"/>
      <c r="G70" s="468"/>
    </row>
    <row r="71" spans="1:7" x14ac:dyDescent="0.25">
      <c r="A71" s="207"/>
      <c r="B71" s="468"/>
      <c r="C71" s="468"/>
      <c r="D71" s="468"/>
      <c r="E71" s="468"/>
      <c r="F71" s="468"/>
      <c r="G71" s="468"/>
    </row>
    <row r="72" spans="1:7" x14ac:dyDescent="0.25">
      <c r="A72" s="207"/>
      <c r="B72" s="468"/>
      <c r="C72" s="468"/>
      <c r="D72" s="468"/>
      <c r="E72" s="468"/>
      <c r="F72" s="468"/>
      <c r="G72" s="468"/>
    </row>
    <row r="73" spans="1:7" x14ac:dyDescent="0.25">
      <c r="B73" s="308"/>
      <c r="C73" s="308"/>
      <c r="D73" s="308"/>
      <c r="E73" s="308"/>
      <c r="F73" s="308"/>
      <c r="G73" s="308"/>
    </row>
    <row r="74" spans="1:7" x14ac:dyDescent="0.25">
      <c r="B74" s="308"/>
      <c r="C74" s="308"/>
      <c r="D74" s="308"/>
      <c r="E74" s="308"/>
      <c r="F74" s="308"/>
      <c r="G74" s="308"/>
    </row>
  </sheetData>
  <mergeCells count="7">
    <mergeCell ref="A47:G47"/>
    <mergeCell ref="A1:G1"/>
    <mergeCell ref="A2:A3"/>
    <mergeCell ref="B2:C2"/>
    <mergeCell ref="D2:E2"/>
    <mergeCell ref="F2:G2"/>
    <mergeCell ref="A46:G46"/>
  </mergeCells>
  <phoneticPr fontId="2" type="noConversion"/>
  <printOptions horizontalCentered="1"/>
  <pageMargins left="0.6692913385826772" right="0.31496062992125984" top="0.74803149606299213" bottom="0.74803149606299213" header="0.31496062992125984" footer="0.31496062992125984"/>
  <pageSetup paperSize="9" orientation="portrait" r:id="rId1"/>
  <headerFooter alignWithMargins="0">
    <oddFooter>&amp;C&amp;"Times New Roman,標準"-13-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zoomScale="77" zoomScaleNormal="77" workbookViewId="0">
      <selection activeCell="G23" sqref="G23"/>
    </sheetView>
  </sheetViews>
  <sheetFormatPr defaultColWidth="8.875" defaultRowHeight="16.5" x14ac:dyDescent="0.25"/>
  <cols>
    <col min="1" max="1" width="7.75" style="84" customWidth="1"/>
    <col min="2" max="2" width="30.75" style="84" customWidth="1"/>
    <col min="3" max="8" width="12.75" style="84" customWidth="1"/>
    <col min="9" max="16384" width="8.875" style="84"/>
  </cols>
  <sheetData>
    <row r="1" spans="1:8" s="83" customFormat="1" ht="30" customHeight="1" x14ac:dyDescent="0.25">
      <c r="A1" s="613" t="s">
        <v>103</v>
      </c>
      <c r="B1" s="613"/>
      <c r="C1" s="613"/>
      <c r="D1" s="613"/>
      <c r="E1" s="613"/>
      <c r="F1" s="613"/>
      <c r="G1" s="613"/>
      <c r="H1" s="613"/>
    </row>
    <row r="2" spans="1:8" ht="17.25" thickBot="1" x14ac:dyDescent="0.3"/>
    <row r="3" spans="1:8" ht="40.15" customHeight="1" thickBot="1" x14ac:dyDescent="0.3">
      <c r="A3" s="616" t="s">
        <v>3</v>
      </c>
      <c r="B3" s="608" t="s">
        <v>4</v>
      </c>
      <c r="C3" s="610" t="s">
        <v>104</v>
      </c>
      <c r="D3" s="611"/>
      <c r="E3" s="612"/>
      <c r="F3" s="614" t="s">
        <v>105</v>
      </c>
      <c r="G3" s="615"/>
      <c r="H3" s="615"/>
    </row>
    <row r="4" spans="1:8" ht="40.15" customHeight="1" thickBot="1" x14ac:dyDescent="0.3">
      <c r="A4" s="617"/>
      <c r="B4" s="609"/>
      <c r="C4" s="121" t="s">
        <v>106</v>
      </c>
      <c r="D4" s="121" t="s">
        <v>107</v>
      </c>
      <c r="E4" s="122" t="s">
        <v>63</v>
      </c>
      <c r="F4" s="121" t="s">
        <v>106</v>
      </c>
      <c r="G4" s="121" t="s">
        <v>107</v>
      </c>
      <c r="H4" s="123" t="s">
        <v>63</v>
      </c>
    </row>
    <row r="5" spans="1:8" ht="40.15" customHeight="1" x14ac:dyDescent="0.25">
      <c r="A5" s="85">
        <v>1</v>
      </c>
      <c r="B5" s="116" t="s">
        <v>108</v>
      </c>
      <c r="C5" s="117">
        <v>15034</v>
      </c>
      <c r="D5" s="115">
        <v>14130</v>
      </c>
      <c r="E5" s="140">
        <f t="shared" ref="E5:E14" si="0">SUM(C5-D5)/D5*100</f>
        <v>6.3977353149327678</v>
      </c>
      <c r="F5" s="115">
        <v>57356</v>
      </c>
      <c r="G5" s="115">
        <v>56217</v>
      </c>
      <c r="H5" s="141">
        <f t="shared" ref="H5:H14" si="1">SUM(F5-G5)/G5*100</f>
        <v>2.0260775210345625</v>
      </c>
    </row>
    <row r="6" spans="1:8" ht="40.15" customHeight="1" x14ac:dyDescent="0.25">
      <c r="A6" s="86">
        <v>2</v>
      </c>
      <c r="B6" s="89" t="s">
        <v>109</v>
      </c>
      <c r="C6" s="103">
        <v>1011</v>
      </c>
      <c r="D6" s="104">
        <v>908</v>
      </c>
      <c r="E6" s="142">
        <f t="shared" si="0"/>
        <v>11.343612334801762</v>
      </c>
      <c r="F6" s="104">
        <v>3484</v>
      </c>
      <c r="G6" s="104">
        <v>3452</v>
      </c>
      <c r="H6" s="143">
        <f t="shared" si="1"/>
        <v>0.92699884125144838</v>
      </c>
    </row>
    <row r="7" spans="1:8" ht="40.15" customHeight="1" x14ac:dyDescent="0.25">
      <c r="A7" s="87">
        <v>3</v>
      </c>
      <c r="B7" s="90" t="s">
        <v>110</v>
      </c>
      <c r="C7" s="105">
        <v>929</v>
      </c>
      <c r="D7" s="106">
        <v>879</v>
      </c>
      <c r="E7" s="144">
        <f t="shared" si="0"/>
        <v>5.6882821387940838</v>
      </c>
      <c r="F7" s="106">
        <v>3919</v>
      </c>
      <c r="G7" s="106">
        <v>3263</v>
      </c>
      <c r="H7" s="141">
        <f t="shared" si="1"/>
        <v>20.10419859025437</v>
      </c>
    </row>
    <row r="8" spans="1:8" ht="40.15" customHeight="1" x14ac:dyDescent="0.25">
      <c r="A8" s="86">
        <v>4</v>
      </c>
      <c r="B8" s="89" t="s">
        <v>111</v>
      </c>
      <c r="C8" s="103">
        <v>921</v>
      </c>
      <c r="D8" s="104">
        <v>978</v>
      </c>
      <c r="E8" s="142">
        <f t="shared" si="0"/>
        <v>-5.8282208588957047</v>
      </c>
      <c r="F8" s="104">
        <v>3835</v>
      </c>
      <c r="G8" s="104">
        <v>3799</v>
      </c>
      <c r="H8" s="143">
        <f t="shared" si="1"/>
        <v>0.94761779415635694</v>
      </c>
    </row>
    <row r="9" spans="1:8" ht="40.15" customHeight="1" x14ac:dyDescent="0.25">
      <c r="A9" s="87">
        <v>5</v>
      </c>
      <c r="B9" s="90" t="s">
        <v>112</v>
      </c>
      <c r="C9" s="105">
        <v>320</v>
      </c>
      <c r="D9" s="106">
        <v>291</v>
      </c>
      <c r="E9" s="145">
        <f t="shared" si="0"/>
        <v>9.9656357388316152</v>
      </c>
      <c r="F9" s="106">
        <v>1358</v>
      </c>
      <c r="G9" s="106">
        <v>1231</v>
      </c>
      <c r="H9" s="141">
        <f t="shared" si="1"/>
        <v>10.316815597075548</v>
      </c>
    </row>
    <row r="10" spans="1:8" ht="40.15" customHeight="1" x14ac:dyDescent="0.25">
      <c r="A10" s="86">
        <v>6</v>
      </c>
      <c r="B10" s="89" t="s">
        <v>113</v>
      </c>
      <c r="C10" s="103">
        <v>284</v>
      </c>
      <c r="D10" s="104">
        <v>230</v>
      </c>
      <c r="E10" s="146">
        <f t="shared" si="0"/>
        <v>23.478260869565219</v>
      </c>
      <c r="F10" s="104">
        <v>1293</v>
      </c>
      <c r="G10" s="104">
        <v>975</v>
      </c>
      <c r="H10" s="143">
        <f t="shared" si="1"/>
        <v>32.615384615384613</v>
      </c>
    </row>
    <row r="11" spans="1:8" ht="40.15" customHeight="1" x14ac:dyDescent="0.25">
      <c r="A11" s="87">
        <v>7</v>
      </c>
      <c r="B11" s="102" t="s">
        <v>114</v>
      </c>
      <c r="C11" s="105">
        <v>214</v>
      </c>
      <c r="D11" s="106">
        <v>217</v>
      </c>
      <c r="E11" s="144">
        <f t="shared" si="0"/>
        <v>-1.3824884792626728</v>
      </c>
      <c r="F11" s="106">
        <v>703</v>
      </c>
      <c r="G11" s="106">
        <v>804</v>
      </c>
      <c r="H11" s="141">
        <f t="shared" si="1"/>
        <v>-12.562189054726369</v>
      </c>
    </row>
    <row r="12" spans="1:8" ht="40.15" customHeight="1" x14ac:dyDescent="0.25">
      <c r="A12" s="86">
        <v>8</v>
      </c>
      <c r="B12" s="89" t="s">
        <v>115</v>
      </c>
      <c r="C12" s="103">
        <v>195</v>
      </c>
      <c r="D12" s="104">
        <v>178</v>
      </c>
      <c r="E12" s="142">
        <f t="shared" si="0"/>
        <v>9.5505617977528079</v>
      </c>
      <c r="F12" s="104">
        <v>961</v>
      </c>
      <c r="G12" s="104">
        <v>783</v>
      </c>
      <c r="H12" s="143">
        <f t="shared" si="1"/>
        <v>22.733077905491701</v>
      </c>
    </row>
    <row r="13" spans="1:8" ht="40.15" customHeight="1" x14ac:dyDescent="0.25">
      <c r="A13" s="87">
        <v>9</v>
      </c>
      <c r="B13" s="90" t="s">
        <v>116</v>
      </c>
      <c r="C13" s="105">
        <v>187</v>
      </c>
      <c r="D13" s="106">
        <v>177</v>
      </c>
      <c r="E13" s="144">
        <f t="shared" si="0"/>
        <v>5.6497175141242941</v>
      </c>
      <c r="F13" s="106">
        <v>567</v>
      </c>
      <c r="G13" s="106">
        <v>603</v>
      </c>
      <c r="H13" s="141">
        <f t="shared" si="1"/>
        <v>-5.9701492537313428</v>
      </c>
    </row>
    <row r="14" spans="1:8" ht="40.15" customHeight="1" thickBot="1" x14ac:dyDescent="0.3">
      <c r="A14" s="88">
        <v>10</v>
      </c>
      <c r="B14" s="91" t="s">
        <v>117</v>
      </c>
      <c r="C14" s="107">
        <v>177</v>
      </c>
      <c r="D14" s="108">
        <v>190</v>
      </c>
      <c r="E14" s="147">
        <f t="shared" si="0"/>
        <v>-6.8421052631578956</v>
      </c>
      <c r="F14" s="108">
        <v>668</v>
      </c>
      <c r="G14" s="108">
        <v>700</v>
      </c>
      <c r="H14" s="109">
        <f t="shared" si="1"/>
        <v>-4.5714285714285712</v>
      </c>
    </row>
  </sheetData>
  <mergeCells count="5">
    <mergeCell ref="A3:A4"/>
    <mergeCell ref="B3:B4"/>
    <mergeCell ref="C3:E3"/>
    <mergeCell ref="A1:H1"/>
    <mergeCell ref="F3:H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&amp;C-14-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view="pageBreakPreview" zoomScaleNormal="100" zoomScaleSheetLayoutView="100" workbookViewId="0">
      <selection activeCell="L11" sqref="L11"/>
    </sheetView>
  </sheetViews>
  <sheetFormatPr defaultColWidth="8.875" defaultRowHeight="16.5" x14ac:dyDescent="0.25"/>
  <cols>
    <col min="1" max="1" width="14" style="84" customWidth="1"/>
    <col min="2" max="2" width="21" style="84" customWidth="1"/>
    <col min="3" max="8" width="11.625" style="84" customWidth="1"/>
    <col min="9" max="9" width="8.875" style="84"/>
    <col min="10" max="10" width="10" style="84" bestFit="1" customWidth="1"/>
    <col min="11" max="16384" width="8.875" style="84"/>
  </cols>
  <sheetData>
    <row r="1" spans="1:16" s="83" customFormat="1" ht="30" customHeight="1" x14ac:dyDescent="0.25">
      <c r="A1" s="667" t="s">
        <v>209</v>
      </c>
      <c r="B1" s="667"/>
      <c r="C1" s="667"/>
      <c r="D1" s="667"/>
      <c r="E1" s="667"/>
      <c r="F1" s="667"/>
      <c r="G1" s="667"/>
      <c r="H1" s="667"/>
    </row>
    <row r="2" spans="1:16" ht="17.25" thickBot="1" x14ac:dyDescent="0.3"/>
    <row r="3" spans="1:16" ht="40.15" customHeight="1" thickBot="1" x14ac:dyDescent="0.3">
      <c r="A3" s="616" t="s">
        <v>192</v>
      </c>
      <c r="B3" s="608" t="s">
        <v>4</v>
      </c>
      <c r="C3" s="610" t="str">
        <f>'1-6 (Q4)'!C3:E3</f>
        <v>第4季</v>
      </c>
      <c r="D3" s="611"/>
      <c r="E3" s="611"/>
      <c r="F3" s="610" t="str">
        <f>'1-6 (Q4)'!F3:H3</f>
        <v>累積至第4季</v>
      </c>
      <c r="G3" s="611"/>
      <c r="H3" s="611"/>
    </row>
    <row r="4" spans="1:16" ht="40.15" customHeight="1" thickBot="1" x14ac:dyDescent="0.3">
      <c r="A4" s="617"/>
      <c r="B4" s="609"/>
      <c r="C4" s="192" t="str">
        <f>'1-6 (Q4)'!C4</f>
        <v>113年</v>
      </c>
      <c r="D4" s="192" t="str">
        <f>'1-6 (Q4)'!D4</f>
        <v>112年</v>
      </c>
      <c r="E4" s="195" t="s">
        <v>62</v>
      </c>
      <c r="F4" s="192" t="str">
        <f>C4</f>
        <v>113年</v>
      </c>
      <c r="G4" s="192" t="str">
        <f>D4</f>
        <v>112年</v>
      </c>
      <c r="H4" s="123" t="s">
        <v>63</v>
      </c>
    </row>
    <row r="5" spans="1:16" ht="40.15" customHeight="1" x14ac:dyDescent="0.25">
      <c r="A5" s="385">
        <v>1</v>
      </c>
      <c r="B5" s="116" t="s">
        <v>242</v>
      </c>
      <c r="C5" s="416">
        <v>1363</v>
      </c>
      <c r="D5" s="417">
        <v>1185</v>
      </c>
      <c r="E5" s="418">
        <f t="shared" ref="E5:E14" si="0">(C5/D5-1)*100</f>
        <v>15.021097046413502</v>
      </c>
      <c r="F5" s="416">
        <v>5624</v>
      </c>
      <c r="G5" s="417">
        <v>4822</v>
      </c>
      <c r="H5" s="419">
        <f>(F5/G5-1)*100</f>
        <v>16.632102861883034</v>
      </c>
      <c r="J5" s="337"/>
      <c r="K5" s="337"/>
      <c r="O5" s="335"/>
      <c r="P5" s="335"/>
    </row>
    <row r="6" spans="1:16" ht="40.15" customHeight="1" x14ac:dyDescent="0.25">
      <c r="A6" s="386">
        <v>2</v>
      </c>
      <c r="B6" s="89" t="s">
        <v>120</v>
      </c>
      <c r="C6" s="420">
        <v>919</v>
      </c>
      <c r="D6" s="421">
        <v>886</v>
      </c>
      <c r="E6" s="422">
        <f t="shared" si="0"/>
        <v>3.724604966139955</v>
      </c>
      <c r="F6" s="420">
        <v>3397</v>
      </c>
      <c r="G6" s="421">
        <v>3007</v>
      </c>
      <c r="H6" s="423">
        <f t="shared" ref="H6:H14" si="1">(F6/G6-1)*100</f>
        <v>12.969737279680738</v>
      </c>
      <c r="J6" s="337"/>
      <c r="K6" s="337"/>
      <c r="O6" s="335"/>
      <c r="P6" s="335"/>
    </row>
    <row r="7" spans="1:16" ht="40.15" customHeight="1" x14ac:dyDescent="0.25">
      <c r="A7" s="387">
        <v>3</v>
      </c>
      <c r="B7" s="90" t="s">
        <v>119</v>
      </c>
      <c r="C7" s="424">
        <v>729</v>
      </c>
      <c r="D7" s="425">
        <v>745</v>
      </c>
      <c r="E7" s="426">
        <f t="shared" si="0"/>
        <v>-2.1476510067114041</v>
      </c>
      <c r="F7" s="424">
        <v>2822</v>
      </c>
      <c r="G7" s="425">
        <v>2899</v>
      </c>
      <c r="H7" s="419">
        <f t="shared" si="1"/>
        <v>-2.6560883063125207</v>
      </c>
      <c r="J7" s="337"/>
      <c r="K7" s="337"/>
      <c r="O7" s="335"/>
      <c r="P7" s="335"/>
    </row>
    <row r="8" spans="1:16" ht="40.15" customHeight="1" x14ac:dyDescent="0.25">
      <c r="A8" s="386">
        <v>4</v>
      </c>
      <c r="B8" s="89" t="s">
        <v>241</v>
      </c>
      <c r="C8" s="420">
        <v>492</v>
      </c>
      <c r="D8" s="421">
        <v>437</v>
      </c>
      <c r="E8" s="422">
        <f t="shared" si="0"/>
        <v>12.585812356979398</v>
      </c>
      <c r="F8" s="420">
        <v>1919</v>
      </c>
      <c r="G8" s="421">
        <v>1649</v>
      </c>
      <c r="H8" s="423">
        <f t="shared" si="1"/>
        <v>16.373559733171628</v>
      </c>
      <c r="J8" s="337"/>
      <c r="K8" s="337"/>
      <c r="O8" s="335"/>
      <c r="P8" s="335"/>
    </row>
    <row r="9" spans="1:16" ht="40.15" customHeight="1" x14ac:dyDescent="0.25">
      <c r="A9" s="387">
        <v>5</v>
      </c>
      <c r="B9" s="90" t="s">
        <v>267</v>
      </c>
      <c r="C9" s="424">
        <v>267</v>
      </c>
      <c r="D9" s="425">
        <v>253</v>
      </c>
      <c r="E9" s="427">
        <f t="shared" si="0"/>
        <v>5.5335968379446543</v>
      </c>
      <c r="F9" s="424">
        <v>1227</v>
      </c>
      <c r="G9" s="425">
        <v>957</v>
      </c>
      <c r="H9" s="419">
        <f t="shared" si="1"/>
        <v>28.213166144200621</v>
      </c>
      <c r="J9" s="337"/>
      <c r="K9" s="337"/>
      <c r="O9" s="335"/>
      <c r="P9" s="335"/>
    </row>
    <row r="10" spans="1:16" ht="40.15" customHeight="1" x14ac:dyDescent="0.25">
      <c r="A10" s="386">
        <v>6</v>
      </c>
      <c r="B10" s="89" t="s">
        <v>246</v>
      </c>
      <c r="C10" s="420">
        <v>178</v>
      </c>
      <c r="D10" s="421">
        <v>218</v>
      </c>
      <c r="E10" s="422">
        <f t="shared" si="0"/>
        <v>-18.348623853211009</v>
      </c>
      <c r="F10" s="420">
        <v>810</v>
      </c>
      <c r="G10" s="421">
        <v>788</v>
      </c>
      <c r="H10" s="423">
        <f t="shared" si="1"/>
        <v>2.7918781725888353</v>
      </c>
      <c r="J10" s="337"/>
      <c r="K10" s="337"/>
      <c r="O10" s="335"/>
      <c r="P10" s="335"/>
    </row>
    <row r="11" spans="1:16" ht="40.15" customHeight="1" x14ac:dyDescent="0.25">
      <c r="A11" s="436">
        <v>7</v>
      </c>
      <c r="B11" s="102" t="s">
        <v>243</v>
      </c>
      <c r="C11" s="428">
        <v>155</v>
      </c>
      <c r="D11" s="429">
        <v>147</v>
      </c>
      <c r="E11" s="430">
        <f t="shared" si="0"/>
        <v>5.4421768707483054</v>
      </c>
      <c r="F11" s="424">
        <v>627</v>
      </c>
      <c r="G11" s="425">
        <v>702</v>
      </c>
      <c r="H11" s="419">
        <f t="shared" si="1"/>
        <v>-10.68376068376068</v>
      </c>
      <c r="J11" s="337"/>
      <c r="K11" s="337"/>
      <c r="O11" s="335"/>
      <c r="P11" s="335"/>
    </row>
    <row r="12" spans="1:16" ht="40.15" customHeight="1" x14ac:dyDescent="0.25">
      <c r="A12" s="386">
        <v>8</v>
      </c>
      <c r="B12" s="89" t="s">
        <v>248</v>
      </c>
      <c r="C12" s="420">
        <v>152</v>
      </c>
      <c r="D12" s="421">
        <v>160</v>
      </c>
      <c r="E12" s="422">
        <f t="shared" si="0"/>
        <v>-5.0000000000000044</v>
      </c>
      <c r="F12" s="420">
        <v>538</v>
      </c>
      <c r="G12" s="421">
        <v>577</v>
      </c>
      <c r="H12" s="555">
        <f t="shared" si="1"/>
        <v>-6.7590987868284209</v>
      </c>
      <c r="J12" s="337"/>
      <c r="K12" s="337"/>
      <c r="O12" s="335"/>
      <c r="P12" s="335"/>
    </row>
    <row r="13" spans="1:16" ht="40.15" customHeight="1" x14ac:dyDescent="0.25">
      <c r="A13" s="436">
        <v>9</v>
      </c>
      <c r="B13" s="102" t="s">
        <v>247</v>
      </c>
      <c r="C13" s="428">
        <v>150</v>
      </c>
      <c r="D13" s="429">
        <v>150</v>
      </c>
      <c r="E13" s="553">
        <f t="shared" si="0"/>
        <v>0</v>
      </c>
      <c r="F13" s="424">
        <v>544</v>
      </c>
      <c r="G13" s="425">
        <v>543</v>
      </c>
      <c r="H13" s="554">
        <f t="shared" si="1"/>
        <v>0.18416206261511192</v>
      </c>
      <c r="I13" s="361"/>
      <c r="J13" s="337"/>
      <c r="K13" s="337"/>
      <c r="O13" s="335"/>
      <c r="P13" s="335"/>
    </row>
    <row r="14" spans="1:16" ht="40.15" customHeight="1" thickBot="1" x14ac:dyDescent="0.3">
      <c r="A14" s="388">
        <v>10</v>
      </c>
      <c r="B14" s="91" t="s">
        <v>245</v>
      </c>
      <c r="C14" s="431">
        <v>106</v>
      </c>
      <c r="D14" s="432">
        <v>143</v>
      </c>
      <c r="E14" s="433">
        <f t="shared" si="0"/>
        <v>-25.874125874125873</v>
      </c>
      <c r="F14" s="431">
        <v>456</v>
      </c>
      <c r="G14" s="432">
        <v>529</v>
      </c>
      <c r="H14" s="434">
        <f t="shared" si="1"/>
        <v>-13.799621928166349</v>
      </c>
      <c r="J14" s="337"/>
      <c r="K14" s="337"/>
      <c r="O14" s="335"/>
      <c r="P14" s="335"/>
    </row>
  </sheetData>
  <mergeCells count="5">
    <mergeCell ref="A3:A4"/>
    <mergeCell ref="B3:B4"/>
    <mergeCell ref="C3:E3"/>
    <mergeCell ref="F3:H3"/>
    <mergeCell ref="A1:H1"/>
  </mergeCells>
  <phoneticPr fontId="2" type="noConversion"/>
  <printOptions horizontalCentered="1"/>
  <pageMargins left="0.39370078740157483" right="0.78740157480314965" top="0.74803149606299213" bottom="0.74803149606299213" header="0.31496062992125984" footer="0.31496062992125984"/>
  <pageSetup paperSize="9" scale="81" orientation="portrait" r:id="rId1"/>
  <headerFooter>
    <oddFooter>&amp;C-14-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"/>
  <sheetViews>
    <sheetView view="pageBreakPreview" zoomScale="70" zoomScaleNormal="98" zoomScaleSheetLayoutView="70" workbookViewId="0">
      <pane xSplit="1" ySplit="3" topLeftCell="B4" activePane="bottomRight" state="frozen"/>
      <selection activeCell="B23" sqref="B23"/>
      <selection pane="topRight" activeCell="B23" sqref="B23"/>
      <selection pane="bottomLeft" activeCell="B23" sqref="B23"/>
      <selection pane="bottomRight" activeCell="W39" sqref="W39:W40"/>
    </sheetView>
  </sheetViews>
  <sheetFormatPr defaultColWidth="6.625" defaultRowHeight="14.25" x14ac:dyDescent="0.25"/>
  <cols>
    <col min="1" max="1" width="14" style="205" bestFit="1" customWidth="1"/>
    <col min="2" max="2" width="8.125" style="32" bestFit="1" customWidth="1"/>
    <col min="3" max="3" width="6.75" style="32" bestFit="1" customWidth="1"/>
    <col min="4" max="4" width="6.25" style="32" customWidth="1"/>
    <col min="5" max="5" width="6.75" style="32" bestFit="1" customWidth="1"/>
    <col min="6" max="13" width="6.25" style="32" customWidth="1"/>
    <col min="14" max="16384" width="6.625" style="3"/>
  </cols>
  <sheetData>
    <row r="1" spans="1:13" s="2" customFormat="1" ht="30.2" customHeight="1" thickBot="1" x14ac:dyDescent="0.35">
      <c r="A1" s="573" t="s">
        <v>33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r="2" spans="1:13" s="1" customFormat="1" ht="16.5" thickBot="1" x14ac:dyDescent="0.3">
      <c r="A2" s="577" t="s">
        <v>211</v>
      </c>
      <c r="B2" s="574" t="s">
        <v>34</v>
      </c>
      <c r="C2" s="574"/>
      <c r="D2" s="574"/>
      <c r="E2" s="574" t="s">
        <v>35</v>
      </c>
      <c r="F2" s="574"/>
      <c r="G2" s="574"/>
      <c r="H2" s="574" t="s">
        <v>36</v>
      </c>
      <c r="I2" s="574"/>
      <c r="J2" s="574"/>
      <c r="K2" s="575" t="s">
        <v>53</v>
      </c>
      <c r="L2" s="574"/>
      <c r="M2" s="576"/>
    </row>
    <row r="3" spans="1:13" s="1" customFormat="1" ht="16.5" thickBot="1" x14ac:dyDescent="0.3">
      <c r="A3" s="578"/>
      <c r="B3" s="52" t="s">
        <v>37</v>
      </c>
      <c r="C3" s="52" t="s">
        <v>38</v>
      </c>
      <c r="D3" s="52" t="s">
        <v>39</v>
      </c>
      <c r="E3" s="52" t="s">
        <v>37</v>
      </c>
      <c r="F3" s="52" t="s">
        <v>38</v>
      </c>
      <c r="G3" s="52" t="s">
        <v>39</v>
      </c>
      <c r="H3" s="52" t="s">
        <v>37</v>
      </c>
      <c r="I3" s="52" t="s">
        <v>38</v>
      </c>
      <c r="J3" s="52" t="s">
        <v>39</v>
      </c>
      <c r="K3" s="52" t="s">
        <v>37</v>
      </c>
      <c r="L3" s="52" t="s">
        <v>38</v>
      </c>
      <c r="M3" s="53" t="s">
        <v>39</v>
      </c>
    </row>
    <row r="4" spans="1:13" hidden="1" x14ac:dyDescent="0.25">
      <c r="A4" s="199" t="s">
        <v>128</v>
      </c>
      <c r="B4" s="56">
        <v>83211</v>
      </c>
      <c r="C4" s="26">
        <v>50714</v>
      </c>
      <c r="D4" s="57">
        <v>32497</v>
      </c>
      <c r="E4" s="26">
        <v>49218</v>
      </c>
      <c r="F4" s="26">
        <v>21730</v>
      </c>
      <c r="G4" s="26">
        <v>27488</v>
      </c>
      <c r="H4" s="56">
        <v>25025</v>
      </c>
      <c r="I4" s="26">
        <v>23837</v>
      </c>
      <c r="J4" s="57">
        <v>1188</v>
      </c>
      <c r="K4" s="26">
        <v>8968</v>
      </c>
      <c r="L4" s="26">
        <v>5147</v>
      </c>
      <c r="M4" s="26">
        <v>3821</v>
      </c>
    </row>
    <row r="5" spans="1:13" hidden="1" x14ac:dyDescent="0.25">
      <c r="A5" s="199" t="s">
        <v>129</v>
      </c>
      <c r="B5" s="56">
        <v>78014</v>
      </c>
      <c r="C5" s="26">
        <v>45868</v>
      </c>
      <c r="D5" s="57">
        <v>32146</v>
      </c>
      <c r="E5" s="26">
        <v>46378</v>
      </c>
      <c r="F5" s="26">
        <v>19054</v>
      </c>
      <c r="G5" s="26">
        <v>27324</v>
      </c>
      <c r="H5" s="56">
        <v>23488</v>
      </c>
      <c r="I5" s="26">
        <v>22135</v>
      </c>
      <c r="J5" s="57">
        <v>1353</v>
      </c>
      <c r="K5" s="26">
        <v>8148</v>
      </c>
      <c r="L5" s="26">
        <v>4679</v>
      </c>
      <c r="M5" s="26">
        <v>3469</v>
      </c>
    </row>
    <row r="6" spans="1:13" hidden="1" x14ac:dyDescent="0.25">
      <c r="A6" s="199" t="s">
        <v>130</v>
      </c>
      <c r="B6" s="56">
        <v>73627</v>
      </c>
      <c r="C6" s="26">
        <v>41869</v>
      </c>
      <c r="D6" s="57">
        <v>31758</v>
      </c>
      <c r="E6" s="26">
        <v>44415</v>
      </c>
      <c r="F6" s="26">
        <v>17282</v>
      </c>
      <c r="G6" s="26">
        <v>27133</v>
      </c>
      <c r="H6" s="56">
        <v>21404</v>
      </c>
      <c r="I6" s="26">
        <v>20138</v>
      </c>
      <c r="J6" s="57">
        <v>1266</v>
      </c>
      <c r="K6" s="26">
        <v>7808</v>
      </c>
      <c r="L6" s="26">
        <v>4449</v>
      </c>
      <c r="M6" s="26">
        <v>3359</v>
      </c>
    </row>
    <row r="7" spans="1:13" hidden="1" x14ac:dyDescent="0.25">
      <c r="A7" s="199" t="s">
        <v>131</v>
      </c>
      <c r="B7" s="26">
        <v>72442</v>
      </c>
      <c r="C7" s="26">
        <v>40443</v>
      </c>
      <c r="D7" s="57">
        <v>31999</v>
      </c>
      <c r="E7" s="26">
        <v>43836</v>
      </c>
      <c r="F7" s="26">
        <v>16866</v>
      </c>
      <c r="G7" s="26">
        <v>26970</v>
      </c>
      <c r="H7" s="56">
        <v>20161</v>
      </c>
      <c r="I7" s="26">
        <v>18998</v>
      </c>
      <c r="J7" s="57">
        <v>1163</v>
      </c>
      <c r="K7" s="26">
        <v>8445</v>
      </c>
      <c r="L7" s="26">
        <v>4579</v>
      </c>
      <c r="M7" s="26">
        <v>3866</v>
      </c>
    </row>
    <row r="8" spans="1:13" hidden="1" x14ac:dyDescent="0.25">
      <c r="A8" s="199" t="s">
        <v>127</v>
      </c>
      <c r="B8" s="26">
        <v>73791</v>
      </c>
      <c r="C8" s="26">
        <v>40835</v>
      </c>
      <c r="D8" s="26">
        <v>32956</v>
      </c>
      <c r="E8" s="56">
        <v>46122</v>
      </c>
      <c r="F8" s="26">
        <v>18199</v>
      </c>
      <c r="G8" s="26">
        <v>27923</v>
      </c>
      <c r="H8" s="56">
        <v>19549</v>
      </c>
      <c r="I8" s="26">
        <v>18343</v>
      </c>
      <c r="J8" s="26">
        <v>1206</v>
      </c>
      <c r="K8" s="56">
        <v>8120</v>
      </c>
      <c r="L8" s="26">
        <v>4293</v>
      </c>
      <c r="M8" s="26">
        <v>3827</v>
      </c>
    </row>
    <row r="9" spans="1:13" hidden="1" x14ac:dyDescent="0.25">
      <c r="A9" s="199" t="s">
        <v>180</v>
      </c>
      <c r="B9" s="26">
        <v>73421</v>
      </c>
      <c r="C9" s="26">
        <v>39278</v>
      </c>
      <c r="D9" s="26">
        <v>34143</v>
      </c>
      <c r="E9" s="56">
        <v>47429</v>
      </c>
      <c r="F9" s="26">
        <v>18365</v>
      </c>
      <c r="G9" s="26">
        <v>29064</v>
      </c>
      <c r="H9" s="56">
        <v>17910</v>
      </c>
      <c r="I9" s="26">
        <v>16661</v>
      </c>
      <c r="J9" s="26">
        <v>1249</v>
      </c>
      <c r="K9" s="56">
        <v>8082</v>
      </c>
      <c r="L9" s="26">
        <v>4252</v>
      </c>
      <c r="M9" s="26">
        <v>3830</v>
      </c>
    </row>
    <row r="10" spans="1:13" ht="16.5" hidden="1" customHeight="1" x14ac:dyDescent="0.25">
      <c r="A10" s="199" t="s">
        <v>188</v>
      </c>
      <c r="B10" s="26">
        <v>74652</v>
      </c>
      <c r="C10" s="26">
        <v>39604</v>
      </c>
      <c r="D10" s="26">
        <v>35048</v>
      </c>
      <c r="E10" s="56">
        <v>48268</v>
      </c>
      <c r="F10" s="26">
        <v>18984</v>
      </c>
      <c r="G10" s="26">
        <v>29284</v>
      </c>
      <c r="H10" s="56">
        <v>17580</v>
      </c>
      <c r="I10" s="26">
        <v>16412</v>
      </c>
      <c r="J10" s="26">
        <v>1168</v>
      </c>
      <c r="K10" s="56">
        <v>8804</v>
      </c>
      <c r="L10" s="26">
        <v>4208</v>
      </c>
      <c r="M10" s="26">
        <v>4596</v>
      </c>
    </row>
    <row r="11" spans="1:13" x14ac:dyDescent="0.25">
      <c r="A11" s="199" t="s">
        <v>201</v>
      </c>
      <c r="B11" s="26">
        <v>72238</v>
      </c>
      <c r="C11" s="26">
        <v>39404</v>
      </c>
      <c r="D11" s="26">
        <v>32834</v>
      </c>
      <c r="E11" s="56">
        <v>46664</v>
      </c>
      <c r="F11" s="26">
        <v>19012</v>
      </c>
      <c r="G11" s="26">
        <v>27652</v>
      </c>
      <c r="H11" s="56">
        <v>17555</v>
      </c>
      <c r="I11" s="26">
        <v>16445</v>
      </c>
      <c r="J11" s="26">
        <v>1110</v>
      </c>
      <c r="K11" s="56">
        <v>8019</v>
      </c>
      <c r="L11" s="26">
        <v>3947</v>
      </c>
      <c r="M11" s="26">
        <v>4072</v>
      </c>
    </row>
    <row r="12" spans="1:13" x14ac:dyDescent="0.25">
      <c r="A12" s="199" t="s">
        <v>202</v>
      </c>
      <c r="B12" s="26">
        <v>72613</v>
      </c>
      <c r="C12" s="26">
        <v>37624</v>
      </c>
      <c r="D12" s="26">
        <v>34989</v>
      </c>
      <c r="E12" s="56">
        <v>49116</v>
      </c>
      <c r="F12" s="26">
        <v>19547</v>
      </c>
      <c r="G12" s="26">
        <v>29569</v>
      </c>
      <c r="H12" s="56">
        <v>15796</v>
      </c>
      <c r="I12" s="26">
        <v>14543</v>
      </c>
      <c r="J12" s="26">
        <v>1253</v>
      </c>
      <c r="K12" s="56">
        <v>7701</v>
      </c>
      <c r="L12" s="26">
        <v>3534</v>
      </c>
      <c r="M12" s="26">
        <v>4167</v>
      </c>
    </row>
    <row r="13" spans="1:13" x14ac:dyDescent="0.25">
      <c r="A13" s="199" t="s">
        <v>212</v>
      </c>
      <c r="B13" s="26">
        <v>72059</v>
      </c>
      <c r="C13" s="26">
        <v>36480</v>
      </c>
      <c r="D13" s="26">
        <v>35579</v>
      </c>
      <c r="E13" s="56">
        <v>50242</v>
      </c>
      <c r="F13" s="26">
        <v>19400</v>
      </c>
      <c r="G13" s="26">
        <v>30842</v>
      </c>
      <c r="H13" s="56">
        <v>14662</v>
      </c>
      <c r="I13" s="26">
        <v>13669</v>
      </c>
      <c r="J13" s="26">
        <v>993</v>
      </c>
      <c r="K13" s="56">
        <v>7155</v>
      </c>
      <c r="L13" s="26">
        <v>3411</v>
      </c>
      <c r="M13" s="26">
        <v>3744</v>
      </c>
    </row>
    <row r="14" spans="1:13" x14ac:dyDescent="0.25">
      <c r="A14" s="199" t="s">
        <v>214</v>
      </c>
      <c r="B14" s="26">
        <v>72607</v>
      </c>
      <c r="C14" s="26">
        <v>36380</v>
      </c>
      <c r="D14" s="26">
        <v>36227</v>
      </c>
      <c r="E14" s="56">
        <v>50854</v>
      </c>
      <c r="F14" s="26">
        <v>19634</v>
      </c>
      <c r="G14" s="26">
        <v>31220</v>
      </c>
      <c r="H14" s="56">
        <v>14466</v>
      </c>
      <c r="I14" s="26">
        <v>13309</v>
      </c>
      <c r="J14" s="26">
        <v>1157</v>
      </c>
      <c r="K14" s="56">
        <v>7287</v>
      </c>
      <c r="L14" s="26">
        <v>3437</v>
      </c>
      <c r="M14" s="26">
        <v>3850</v>
      </c>
    </row>
    <row r="15" spans="1:13" ht="15" thickBot="1" x14ac:dyDescent="0.3">
      <c r="A15" s="199" t="s">
        <v>262</v>
      </c>
      <c r="B15" s="26">
        <v>72742</v>
      </c>
      <c r="C15" s="26">
        <v>36265</v>
      </c>
      <c r="D15" s="26">
        <v>36477</v>
      </c>
      <c r="E15" s="56">
        <v>50823</v>
      </c>
      <c r="F15" s="26">
        <v>19586</v>
      </c>
      <c r="G15" s="26">
        <v>31237</v>
      </c>
      <c r="H15" s="56">
        <v>14559</v>
      </c>
      <c r="I15" s="26">
        <v>13341</v>
      </c>
      <c r="J15" s="26">
        <v>1218</v>
      </c>
      <c r="K15" s="56">
        <v>7360</v>
      </c>
      <c r="L15" s="26">
        <v>3338</v>
      </c>
      <c r="M15" s="26">
        <v>4022</v>
      </c>
    </row>
    <row r="16" spans="1:13" s="20" customFormat="1" x14ac:dyDescent="0.25">
      <c r="A16" s="200" t="str">
        <f>'1-1'!A15</f>
        <v>112年第4季</v>
      </c>
      <c r="B16" s="153">
        <f>SUM(B26:B28)</f>
        <v>19686</v>
      </c>
      <c r="C16" s="153">
        <f t="shared" ref="C16:M16" si="0">SUM(C26:C28)</f>
        <v>9725</v>
      </c>
      <c r="D16" s="153">
        <f t="shared" si="0"/>
        <v>9961</v>
      </c>
      <c r="E16" s="369">
        <f t="shared" si="0"/>
        <v>13928</v>
      </c>
      <c r="F16" s="153">
        <f t="shared" si="0"/>
        <v>5409</v>
      </c>
      <c r="G16" s="153">
        <f t="shared" si="0"/>
        <v>8519</v>
      </c>
      <c r="H16" s="369">
        <f t="shared" si="0"/>
        <v>3837</v>
      </c>
      <c r="I16" s="153">
        <f t="shared" si="0"/>
        <v>3475</v>
      </c>
      <c r="J16" s="153">
        <f t="shared" si="0"/>
        <v>362</v>
      </c>
      <c r="K16" s="369">
        <f t="shared" si="0"/>
        <v>1921</v>
      </c>
      <c r="L16" s="153">
        <f t="shared" si="0"/>
        <v>841</v>
      </c>
      <c r="M16" s="153">
        <f t="shared" si="0"/>
        <v>1080</v>
      </c>
    </row>
    <row r="17" spans="1:13" s="20" customFormat="1" x14ac:dyDescent="0.25">
      <c r="A17" s="201" t="str">
        <f>'1-1'!A16</f>
        <v>112年1月</v>
      </c>
      <c r="B17" s="60">
        <v>4615</v>
      </c>
      <c r="C17" s="45">
        <v>2403</v>
      </c>
      <c r="D17" s="45">
        <v>2212</v>
      </c>
      <c r="E17" s="60">
        <v>3330</v>
      </c>
      <c r="F17" s="45">
        <v>1397</v>
      </c>
      <c r="G17" s="45">
        <v>1933</v>
      </c>
      <c r="H17" s="60">
        <v>878</v>
      </c>
      <c r="I17" s="45">
        <v>791</v>
      </c>
      <c r="J17" s="61">
        <v>87</v>
      </c>
      <c r="K17" s="60">
        <v>407</v>
      </c>
      <c r="L17" s="45">
        <v>215</v>
      </c>
      <c r="M17" s="45">
        <v>192</v>
      </c>
    </row>
    <row r="18" spans="1:13" s="20" customFormat="1" x14ac:dyDescent="0.25">
      <c r="A18" s="201" t="s">
        <v>132</v>
      </c>
      <c r="B18" s="60">
        <v>5068</v>
      </c>
      <c r="C18" s="45">
        <v>2346</v>
      </c>
      <c r="D18" s="61">
        <v>2722</v>
      </c>
      <c r="E18" s="60">
        <v>3721</v>
      </c>
      <c r="F18" s="45">
        <v>1331</v>
      </c>
      <c r="G18" s="45">
        <v>2390</v>
      </c>
      <c r="H18" s="60">
        <v>862</v>
      </c>
      <c r="I18" s="45">
        <v>800</v>
      </c>
      <c r="J18" s="61">
        <v>62</v>
      </c>
      <c r="K18" s="60">
        <v>485</v>
      </c>
      <c r="L18" s="45">
        <v>215</v>
      </c>
      <c r="M18" s="45">
        <v>270</v>
      </c>
    </row>
    <row r="19" spans="1:13" s="20" customFormat="1" x14ac:dyDescent="0.25">
      <c r="A19" s="201" t="s">
        <v>133</v>
      </c>
      <c r="B19" s="60">
        <v>7615</v>
      </c>
      <c r="C19" s="45">
        <v>3525</v>
      </c>
      <c r="D19" s="61">
        <v>4090</v>
      </c>
      <c r="E19" s="60">
        <v>5467</v>
      </c>
      <c r="F19" s="45">
        <v>1930</v>
      </c>
      <c r="G19" s="45">
        <v>3537</v>
      </c>
      <c r="H19" s="60">
        <v>1376</v>
      </c>
      <c r="I19" s="45">
        <v>1273</v>
      </c>
      <c r="J19" s="61">
        <v>103</v>
      </c>
      <c r="K19" s="60">
        <v>772</v>
      </c>
      <c r="L19" s="45">
        <v>322</v>
      </c>
      <c r="M19" s="45">
        <v>450</v>
      </c>
    </row>
    <row r="20" spans="1:13" s="20" customFormat="1" x14ac:dyDescent="0.25">
      <c r="A20" s="201" t="s">
        <v>134</v>
      </c>
      <c r="B20" s="60">
        <v>4977</v>
      </c>
      <c r="C20" s="45">
        <v>2588</v>
      </c>
      <c r="D20" s="61">
        <v>2389</v>
      </c>
      <c r="E20" s="60">
        <v>3382</v>
      </c>
      <c r="F20" s="45">
        <v>1325</v>
      </c>
      <c r="G20" s="45">
        <v>2057</v>
      </c>
      <c r="H20" s="60">
        <v>1042</v>
      </c>
      <c r="I20" s="45">
        <v>974</v>
      </c>
      <c r="J20" s="61">
        <v>68</v>
      </c>
      <c r="K20" s="60">
        <v>553</v>
      </c>
      <c r="L20" s="45">
        <v>289</v>
      </c>
      <c r="M20" s="45">
        <v>264</v>
      </c>
    </row>
    <row r="21" spans="1:13" s="20" customFormat="1" x14ac:dyDescent="0.25">
      <c r="A21" s="201" t="s">
        <v>135</v>
      </c>
      <c r="B21" s="60">
        <v>6258</v>
      </c>
      <c r="C21" s="45">
        <v>3390</v>
      </c>
      <c r="D21" s="61">
        <v>2868</v>
      </c>
      <c r="E21" s="60">
        <v>4201</v>
      </c>
      <c r="F21" s="45">
        <v>1772</v>
      </c>
      <c r="G21" s="45">
        <v>2429</v>
      </c>
      <c r="H21" s="60">
        <v>1379</v>
      </c>
      <c r="I21" s="45">
        <v>1270</v>
      </c>
      <c r="J21" s="61">
        <v>109</v>
      </c>
      <c r="K21" s="60">
        <v>678</v>
      </c>
      <c r="L21" s="45">
        <v>348</v>
      </c>
      <c r="M21" s="45">
        <v>330</v>
      </c>
    </row>
    <row r="22" spans="1:13" s="20" customFormat="1" x14ac:dyDescent="0.25">
      <c r="A22" s="201" t="s">
        <v>136</v>
      </c>
      <c r="B22" s="60">
        <v>6078</v>
      </c>
      <c r="C22" s="45">
        <v>3185</v>
      </c>
      <c r="D22" s="61">
        <v>2893</v>
      </c>
      <c r="E22" s="60">
        <v>4155</v>
      </c>
      <c r="F22" s="45">
        <v>1636</v>
      </c>
      <c r="G22" s="45">
        <v>2519</v>
      </c>
      <c r="H22" s="60">
        <v>1310</v>
      </c>
      <c r="I22" s="45">
        <v>1208</v>
      </c>
      <c r="J22" s="61">
        <v>102</v>
      </c>
      <c r="K22" s="60">
        <v>613</v>
      </c>
      <c r="L22" s="45">
        <v>341</v>
      </c>
      <c r="M22" s="45">
        <v>272</v>
      </c>
    </row>
    <row r="23" spans="1:13" s="20" customFormat="1" x14ac:dyDescent="0.25">
      <c r="A23" s="201" t="s">
        <v>137</v>
      </c>
      <c r="B23" s="60">
        <v>5810</v>
      </c>
      <c r="C23" s="45">
        <v>2883</v>
      </c>
      <c r="D23" s="61">
        <v>2927</v>
      </c>
      <c r="E23" s="60">
        <v>3972</v>
      </c>
      <c r="F23" s="30">
        <v>1475</v>
      </c>
      <c r="G23" s="54">
        <v>2497</v>
      </c>
      <c r="H23" s="60">
        <v>1238</v>
      </c>
      <c r="I23" s="30">
        <v>1167</v>
      </c>
      <c r="J23" s="54">
        <v>71</v>
      </c>
      <c r="K23" s="60">
        <v>600</v>
      </c>
      <c r="L23" s="30">
        <v>241</v>
      </c>
      <c r="M23" s="30">
        <v>359</v>
      </c>
    </row>
    <row r="24" spans="1:13" s="20" customFormat="1" x14ac:dyDescent="0.25">
      <c r="A24" s="201" t="s">
        <v>138</v>
      </c>
      <c r="B24" s="60">
        <v>6320</v>
      </c>
      <c r="C24" s="45">
        <v>3168</v>
      </c>
      <c r="D24" s="61">
        <v>3152</v>
      </c>
      <c r="E24" s="60">
        <v>4360</v>
      </c>
      <c r="F24" s="30">
        <v>1643</v>
      </c>
      <c r="G24" s="54">
        <v>2717</v>
      </c>
      <c r="H24" s="60">
        <v>1333</v>
      </c>
      <c r="I24" s="30">
        <v>1216</v>
      </c>
      <c r="J24" s="54">
        <v>117</v>
      </c>
      <c r="K24" s="60">
        <v>627</v>
      </c>
      <c r="L24" s="30">
        <v>309</v>
      </c>
      <c r="M24" s="30">
        <v>318</v>
      </c>
    </row>
    <row r="25" spans="1:13" s="20" customFormat="1" x14ac:dyDescent="0.25">
      <c r="A25" s="201" t="s">
        <v>139</v>
      </c>
      <c r="B25" s="60">
        <v>6180</v>
      </c>
      <c r="C25" s="45">
        <v>3167</v>
      </c>
      <c r="D25" s="61">
        <v>3013</v>
      </c>
      <c r="E25" s="60">
        <v>4338</v>
      </c>
      <c r="F25" s="30">
        <v>1716</v>
      </c>
      <c r="G25" s="54">
        <v>2622</v>
      </c>
      <c r="H25" s="60">
        <v>1211</v>
      </c>
      <c r="I25" s="30">
        <v>1135</v>
      </c>
      <c r="J25" s="54">
        <v>76</v>
      </c>
      <c r="K25" s="60">
        <v>631</v>
      </c>
      <c r="L25" s="30">
        <v>316</v>
      </c>
      <c r="M25" s="30">
        <v>315</v>
      </c>
    </row>
    <row r="26" spans="1:13" s="20" customFormat="1" x14ac:dyDescent="0.25">
      <c r="A26" s="201" t="s">
        <v>140</v>
      </c>
      <c r="B26" s="60">
        <v>5957</v>
      </c>
      <c r="C26" s="45">
        <v>2923</v>
      </c>
      <c r="D26" s="61">
        <v>3034</v>
      </c>
      <c r="E26" s="60">
        <v>4225</v>
      </c>
      <c r="F26" s="30">
        <v>1551</v>
      </c>
      <c r="G26" s="54">
        <v>2674</v>
      </c>
      <c r="H26" s="60">
        <v>1190</v>
      </c>
      <c r="I26" s="30">
        <v>1096</v>
      </c>
      <c r="J26" s="54">
        <v>94</v>
      </c>
      <c r="K26" s="60">
        <v>542</v>
      </c>
      <c r="L26" s="30">
        <v>276</v>
      </c>
      <c r="M26" s="30">
        <v>266</v>
      </c>
    </row>
    <row r="27" spans="1:13" s="20" customFormat="1" x14ac:dyDescent="0.25">
      <c r="A27" s="201" t="s">
        <v>141</v>
      </c>
      <c r="B27" s="60">
        <v>6702</v>
      </c>
      <c r="C27" s="45">
        <v>3452</v>
      </c>
      <c r="D27" s="61">
        <v>3250</v>
      </c>
      <c r="E27" s="60">
        <v>4729</v>
      </c>
      <c r="F27" s="30">
        <v>1980</v>
      </c>
      <c r="G27" s="54">
        <v>2749</v>
      </c>
      <c r="H27" s="60">
        <v>1333</v>
      </c>
      <c r="I27" s="30">
        <v>1176</v>
      </c>
      <c r="J27" s="54">
        <v>157</v>
      </c>
      <c r="K27" s="60">
        <v>640</v>
      </c>
      <c r="L27" s="30">
        <v>296</v>
      </c>
      <c r="M27" s="30">
        <v>344</v>
      </c>
    </row>
    <row r="28" spans="1:13" s="20" customFormat="1" x14ac:dyDescent="0.25">
      <c r="A28" s="201" t="s">
        <v>142</v>
      </c>
      <c r="B28" s="60">
        <v>7027</v>
      </c>
      <c r="C28" s="45">
        <v>3350</v>
      </c>
      <c r="D28" s="61">
        <v>3677</v>
      </c>
      <c r="E28" s="60">
        <v>4974</v>
      </c>
      <c r="F28" s="30">
        <v>1878</v>
      </c>
      <c r="G28" s="54">
        <v>3096</v>
      </c>
      <c r="H28" s="60">
        <v>1314</v>
      </c>
      <c r="I28" s="30">
        <v>1203</v>
      </c>
      <c r="J28" s="54">
        <v>111</v>
      </c>
      <c r="K28" s="60">
        <v>739</v>
      </c>
      <c r="L28" s="30">
        <v>269</v>
      </c>
      <c r="M28" s="30">
        <v>470</v>
      </c>
    </row>
    <row r="29" spans="1:13" s="20" customFormat="1" ht="13.9" customHeight="1" thickBot="1" x14ac:dyDescent="0.3">
      <c r="A29" s="515" t="str">
        <f>'1-1'!A28</f>
        <v>112年累積至12月</v>
      </c>
      <c r="B29" s="517">
        <f>SUM(B17:B28)</f>
        <v>72607</v>
      </c>
      <c r="C29" s="518">
        <f t="shared" ref="C29:M29" si="1">SUM(C17:C28)</f>
        <v>36380</v>
      </c>
      <c r="D29" s="518">
        <f t="shared" si="1"/>
        <v>36227</v>
      </c>
      <c r="E29" s="517">
        <f t="shared" si="1"/>
        <v>50854</v>
      </c>
      <c r="F29" s="518">
        <f t="shared" si="1"/>
        <v>19634</v>
      </c>
      <c r="G29" s="518">
        <f t="shared" si="1"/>
        <v>31220</v>
      </c>
      <c r="H29" s="517">
        <f t="shared" si="1"/>
        <v>14466</v>
      </c>
      <c r="I29" s="518">
        <f t="shared" si="1"/>
        <v>13309</v>
      </c>
      <c r="J29" s="518">
        <f t="shared" si="1"/>
        <v>1157</v>
      </c>
      <c r="K29" s="517">
        <f t="shared" si="1"/>
        <v>7287</v>
      </c>
      <c r="L29" s="518">
        <f t="shared" si="1"/>
        <v>3437</v>
      </c>
      <c r="M29" s="518">
        <f t="shared" si="1"/>
        <v>3850</v>
      </c>
    </row>
    <row r="30" spans="1:13" s="20" customFormat="1" x14ac:dyDescent="0.25">
      <c r="A30" s="500" t="str">
        <f>'1-1'!A29</f>
        <v>113年第4季</v>
      </c>
      <c r="B30" s="501">
        <f>SUM(B40:B42)</f>
        <v>19977</v>
      </c>
      <c r="C30" s="502">
        <f t="shared" ref="C30:M30" si="2">SUM(C40:C42)</f>
        <v>10073</v>
      </c>
      <c r="D30" s="502">
        <f t="shared" si="2"/>
        <v>9904</v>
      </c>
      <c r="E30" s="501">
        <f t="shared" si="2"/>
        <v>14107</v>
      </c>
      <c r="F30" s="502">
        <f t="shared" si="2"/>
        <v>5546</v>
      </c>
      <c r="G30" s="502">
        <f t="shared" si="2"/>
        <v>8561</v>
      </c>
      <c r="H30" s="501">
        <f t="shared" si="2"/>
        <v>3888</v>
      </c>
      <c r="I30" s="502">
        <f t="shared" si="2"/>
        <v>3589</v>
      </c>
      <c r="J30" s="502">
        <f t="shared" si="2"/>
        <v>299</v>
      </c>
      <c r="K30" s="501">
        <f t="shared" si="2"/>
        <v>1982</v>
      </c>
      <c r="L30" s="502">
        <f t="shared" si="2"/>
        <v>938</v>
      </c>
      <c r="M30" s="502">
        <f t="shared" si="2"/>
        <v>1044</v>
      </c>
    </row>
    <row r="31" spans="1:13" s="20" customFormat="1" x14ac:dyDescent="0.25">
      <c r="A31" s="201" t="str">
        <f>'1-1'!A30</f>
        <v>113年1月</v>
      </c>
      <c r="B31" s="284">
        <f t="shared" ref="B31:D33" si="3">E31+H31+K31</f>
        <v>5506</v>
      </c>
      <c r="C31" s="283">
        <f t="shared" si="3"/>
        <v>2932</v>
      </c>
      <c r="D31" s="283">
        <f t="shared" si="3"/>
        <v>2574</v>
      </c>
      <c r="E31" s="284">
        <f t="shared" ref="E31:E36" si="4">F31+G31</f>
        <v>3763</v>
      </c>
      <c r="F31" s="283">
        <v>1589</v>
      </c>
      <c r="G31" s="283">
        <v>2174</v>
      </c>
      <c r="H31" s="284">
        <f t="shared" ref="H31:H36" si="5">I31+J31</f>
        <v>1193</v>
      </c>
      <c r="I31" s="283">
        <v>1068</v>
      </c>
      <c r="J31" s="560">
        <v>125</v>
      </c>
      <c r="K31" s="284">
        <f t="shared" ref="K31:K36" si="6">L31+M31</f>
        <v>550</v>
      </c>
      <c r="L31" s="283">
        <v>275</v>
      </c>
      <c r="M31" s="283">
        <v>275</v>
      </c>
    </row>
    <row r="32" spans="1:13" s="20" customFormat="1" x14ac:dyDescent="0.25">
      <c r="A32" s="201" t="s">
        <v>143</v>
      </c>
      <c r="B32" s="284">
        <f t="shared" si="3"/>
        <v>4774</v>
      </c>
      <c r="C32" s="283">
        <f t="shared" si="3"/>
        <v>2236</v>
      </c>
      <c r="D32" s="560">
        <f t="shared" si="3"/>
        <v>2538</v>
      </c>
      <c r="E32" s="284">
        <f t="shared" si="4"/>
        <v>3394</v>
      </c>
      <c r="F32" s="283">
        <v>1214</v>
      </c>
      <c r="G32" s="283">
        <v>2180</v>
      </c>
      <c r="H32" s="284">
        <f t="shared" si="5"/>
        <v>874</v>
      </c>
      <c r="I32" s="283">
        <v>789</v>
      </c>
      <c r="J32" s="560">
        <v>85</v>
      </c>
      <c r="K32" s="284">
        <f t="shared" si="6"/>
        <v>506</v>
      </c>
      <c r="L32" s="283">
        <v>233</v>
      </c>
      <c r="M32" s="283">
        <v>273</v>
      </c>
    </row>
    <row r="33" spans="1:13" s="20" customFormat="1" x14ac:dyDescent="0.25">
      <c r="A33" s="201" t="s">
        <v>144</v>
      </c>
      <c r="B33" s="284">
        <f t="shared" si="3"/>
        <v>6535</v>
      </c>
      <c r="C33" s="283">
        <f t="shared" si="3"/>
        <v>2991</v>
      </c>
      <c r="D33" s="560">
        <f t="shared" si="3"/>
        <v>3544</v>
      </c>
      <c r="E33" s="284">
        <f t="shared" si="4"/>
        <v>4832</v>
      </c>
      <c r="F33" s="283">
        <v>1680</v>
      </c>
      <c r="G33" s="283">
        <v>3152</v>
      </c>
      <c r="H33" s="284">
        <f t="shared" si="5"/>
        <v>1159</v>
      </c>
      <c r="I33" s="283">
        <v>1064</v>
      </c>
      <c r="J33" s="560">
        <v>95</v>
      </c>
      <c r="K33" s="284">
        <f t="shared" si="6"/>
        <v>544</v>
      </c>
      <c r="L33" s="283">
        <v>247</v>
      </c>
      <c r="M33" s="283">
        <v>297</v>
      </c>
    </row>
    <row r="34" spans="1:13" s="20" customFormat="1" x14ac:dyDescent="0.25">
      <c r="A34" s="201" t="s">
        <v>134</v>
      </c>
      <c r="B34" s="284">
        <f t="shared" ref="B34:D36" si="7">E34+H34+K34</f>
        <v>5630</v>
      </c>
      <c r="C34" s="283">
        <f t="shared" si="7"/>
        <v>2798</v>
      </c>
      <c r="D34" s="560">
        <f t="shared" si="7"/>
        <v>2832</v>
      </c>
      <c r="E34" s="284">
        <f t="shared" si="4"/>
        <v>3924</v>
      </c>
      <c r="F34" s="283">
        <v>1499</v>
      </c>
      <c r="G34" s="283">
        <v>2425</v>
      </c>
      <c r="H34" s="284">
        <f t="shared" si="5"/>
        <v>1179</v>
      </c>
      <c r="I34" s="283">
        <v>1059</v>
      </c>
      <c r="J34" s="560">
        <v>120</v>
      </c>
      <c r="K34" s="284">
        <f t="shared" si="6"/>
        <v>527</v>
      </c>
      <c r="L34" s="283">
        <v>240</v>
      </c>
      <c r="M34" s="283">
        <v>287</v>
      </c>
    </row>
    <row r="35" spans="1:13" s="20" customFormat="1" x14ac:dyDescent="0.25">
      <c r="A35" s="201" t="s">
        <v>135</v>
      </c>
      <c r="B35" s="284">
        <f t="shared" si="7"/>
        <v>6152</v>
      </c>
      <c r="C35" s="283">
        <f t="shared" si="7"/>
        <v>3175</v>
      </c>
      <c r="D35" s="560">
        <f t="shared" si="7"/>
        <v>2977</v>
      </c>
      <c r="E35" s="284">
        <f t="shared" si="4"/>
        <v>4076</v>
      </c>
      <c r="F35" s="283">
        <v>1644</v>
      </c>
      <c r="G35" s="283">
        <v>2432</v>
      </c>
      <c r="H35" s="284">
        <f t="shared" si="5"/>
        <v>1320</v>
      </c>
      <c r="I35" s="283">
        <v>1221</v>
      </c>
      <c r="J35" s="560">
        <v>99</v>
      </c>
      <c r="K35" s="284">
        <f t="shared" si="6"/>
        <v>756</v>
      </c>
      <c r="L35" s="283">
        <v>310</v>
      </c>
      <c r="M35" s="283">
        <v>446</v>
      </c>
    </row>
    <row r="36" spans="1:13" s="20" customFormat="1" x14ac:dyDescent="0.25">
      <c r="A36" s="201" t="s">
        <v>136</v>
      </c>
      <c r="B36" s="284">
        <f t="shared" si="7"/>
        <v>5901</v>
      </c>
      <c r="C36" s="283">
        <f t="shared" si="7"/>
        <v>3044</v>
      </c>
      <c r="D36" s="560">
        <f t="shared" si="7"/>
        <v>2857</v>
      </c>
      <c r="E36" s="284">
        <f t="shared" si="4"/>
        <v>3988</v>
      </c>
      <c r="F36" s="283">
        <v>1558</v>
      </c>
      <c r="G36" s="283">
        <v>2430</v>
      </c>
      <c r="H36" s="284">
        <f t="shared" si="5"/>
        <v>1267</v>
      </c>
      <c r="I36" s="283">
        <v>1181</v>
      </c>
      <c r="J36" s="560">
        <v>86</v>
      </c>
      <c r="K36" s="284">
        <f t="shared" si="6"/>
        <v>646</v>
      </c>
      <c r="L36" s="283">
        <v>305</v>
      </c>
      <c r="M36" s="283">
        <v>341</v>
      </c>
    </row>
    <row r="37" spans="1:13" s="20" customFormat="1" x14ac:dyDescent="0.25">
      <c r="A37" s="201" t="s">
        <v>137</v>
      </c>
      <c r="B37" s="284">
        <f t="shared" ref="B37:D39" si="8">E37+H37+K37</f>
        <v>5916</v>
      </c>
      <c r="C37" s="283">
        <f t="shared" si="8"/>
        <v>2898</v>
      </c>
      <c r="D37" s="560">
        <f t="shared" si="8"/>
        <v>3018</v>
      </c>
      <c r="E37" s="284">
        <f t="shared" ref="E37:E42" si="9">F37+G37</f>
        <v>4073</v>
      </c>
      <c r="F37" s="283">
        <v>1517</v>
      </c>
      <c r="G37" s="283">
        <v>2556</v>
      </c>
      <c r="H37" s="284">
        <f t="shared" ref="H37:H42" si="10">I37+J37</f>
        <v>1209</v>
      </c>
      <c r="I37" s="283">
        <v>1111</v>
      </c>
      <c r="J37" s="560">
        <v>98</v>
      </c>
      <c r="K37" s="284">
        <f t="shared" ref="K37:K42" si="11">L37+M37</f>
        <v>634</v>
      </c>
      <c r="L37" s="283">
        <v>270</v>
      </c>
      <c r="M37" s="283">
        <v>364</v>
      </c>
    </row>
    <row r="38" spans="1:13" s="20" customFormat="1" x14ac:dyDescent="0.25">
      <c r="A38" s="201" t="s">
        <v>138</v>
      </c>
      <c r="B38" s="284">
        <f t="shared" si="8"/>
        <v>6149</v>
      </c>
      <c r="C38" s="283">
        <f t="shared" si="8"/>
        <v>3100</v>
      </c>
      <c r="D38" s="560">
        <f t="shared" si="8"/>
        <v>3049</v>
      </c>
      <c r="E38" s="284">
        <f t="shared" si="9"/>
        <v>4268</v>
      </c>
      <c r="F38" s="283">
        <v>1641</v>
      </c>
      <c r="G38" s="283">
        <v>2627</v>
      </c>
      <c r="H38" s="284">
        <f t="shared" si="10"/>
        <v>1263</v>
      </c>
      <c r="I38" s="283">
        <v>1164</v>
      </c>
      <c r="J38" s="560">
        <v>99</v>
      </c>
      <c r="K38" s="284">
        <f t="shared" si="11"/>
        <v>618</v>
      </c>
      <c r="L38" s="283">
        <v>295</v>
      </c>
      <c r="M38" s="283">
        <v>323</v>
      </c>
    </row>
    <row r="39" spans="1:13" s="20" customFormat="1" x14ac:dyDescent="0.25">
      <c r="A39" s="201" t="s">
        <v>139</v>
      </c>
      <c r="B39" s="284">
        <f t="shared" si="8"/>
        <v>6202</v>
      </c>
      <c r="C39" s="283">
        <f t="shared" si="8"/>
        <v>3018</v>
      </c>
      <c r="D39" s="560">
        <f t="shared" si="8"/>
        <v>3184</v>
      </c>
      <c r="E39" s="284">
        <f t="shared" si="9"/>
        <v>4398</v>
      </c>
      <c r="F39" s="283">
        <v>1698</v>
      </c>
      <c r="G39" s="283">
        <v>2700</v>
      </c>
      <c r="H39" s="284">
        <f t="shared" si="10"/>
        <v>1207</v>
      </c>
      <c r="I39" s="283">
        <v>1095</v>
      </c>
      <c r="J39" s="560">
        <v>112</v>
      </c>
      <c r="K39" s="284">
        <f t="shared" si="11"/>
        <v>597</v>
      </c>
      <c r="L39" s="283">
        <v>225</v>
      </c>
      <c r="M39" s="283">
        <v>372</v>
      </c>
    </row>
    <row r="40" spans="1:13" s="20" customFormat="1" x14ac:dyDescent="0.25">
      <c r="A40" s="201" t="s">
        <v>140</v>
      </c>
      <c r="B40" s="284">
        <f t="shared" ref="B40:D42" si="12">E40+H40+K40</f>
        <v>6167</v>
      </c>
      <c r="C40" s="283">
        <f t="shared" si="12"/>
        <v>3004</v>
      </c>
      <c r="D40" s="560">
        <f t="shared" si="12"/>
        <v>3163</v>
      </c>
      <c r="E40" s="284">
        <f t="shared" si="9"/>
        <v>4249</v>
      </c>
      <c r="F40" s="283">
        <v>1586</v>
      </c>
      <c r="G40" s="283">
        <v>2663</v>
      </c>
      <c r="H40" s="284">
        <f t="shared" si="10"/>
        <v>1212</v>
      </c>
      <c r="I40" s="283">
        <v>1123</v>
      </c>
      <c r="J40" s="283">
        <v>89</v>
      </c>
      <c r="K40" s="284">
        <f t="shared" si="11"/>
        <v>706</v>
      </c>
      <c r="L40" s="283">
        <v>295</v>
      </c>
      <c r="M40" s="283">
        <v>411</v>
      </c>
    </row>
    <row r="41" spans="1:13" s="20" customFormat="1" x14ac:dyDescent="0.25">
      <c r="A41" s="201" t="s">
        <v>141</v>
      </c>
      <c r="B41" s="284">
        <f t="shared" si="12"/>
        <v>6562</v>
      </c>
      <c r="C41" s="283">
        <f t="shared" si="12"/>
        <v>3424</v>
      </c>
      <c r="D41" s="560">
        <f t="shared" si="12"/>
        <v>3138</v>
      </c>
      <c r="E41" s="284">
        <f t="shared" si="9"/>
        <v>4600</v>
      </c>
      <c r="F41" s="283">
        <v>1863</v>
      </c>
      <c r="G41" s="283">
        <v>2737</v>
      </c>
      <c r="H41" s="284">
        <f t="shared" si="10"/>
        <v>1291</v>
      </c>
      <c r="I41" s="283">
        <v>1206</v>
      </c>
      <c r="J41" s="283">
        <v>85</v>
      </c>
      <c r="K41" s="284">
        <f t="shared" si="11"/>
        <v>671</v>
      </c>
      <c r="L41" s="283">
        <v>355</v>
      </c>
      <c r="M41" s="283">
        <v>316</v>
      </c>
    </row>
    <row r="42" spans="1:13" s="20" customFormat="1" x14ac:dyDescent="0.25">
      <c r="A42" s="201" t="s">
        <v>142</v>
      </c>
      <c r="B42" s="284">
        <f t="shared" si="12"/>
        <v>7248</v>
      </c>
      <c r="C42" s="283">
        <f t="shared" si="12"/>
        <v>3645</v>
      </c>
      <c r="D42" s="560">
        <f t="shared" si="12"/>
        <v>3603</v>
      </c>
      <c r="E42" s="284">
        <f t="shared" si="9"/>
        <v>5258</v>
      </c>
      <c r="F42" s="283">
        <v>2097</v>
      </c>
      <c r="G42" s="283">
        <v>3161</v>
      </c>
      <c r="H42" s="284">
        <f t="shared" si="10"/>
        <v>1385</v>
      </c>
      <c r="I42" s="283">
        <v>1260</v>
      </c>
      <c r="J42" s="283">
        <v>125</v>
      </c>
      <c r="K42" s="284">
        <f t="shared" si="11"/>
        <v>605</v>
      </c>
      <c r="L42" s="283">
        <v>288</v>
      </c>
      <c r="M42" s="283">
        <v>317</v>
      </c>
    </row>
    <row r="43" spans="1:13" s="20" customFormat="1" ht="13.5" customHeight="1" thickBot="1" x14ac:dyDescent="0.3">
      <c r="A43" s="519" t="str">
        <f>'1-1'!A42</f>
        <v>113年累積至12月</v>
      </c>
      <c r="B43" s="517">
        <f>SUM(B31:B42)</f>
        <v>72742</v>
      </c>
      <c r="C43" s="518">
        <f t="shared" ref="C43:L43" si="13">SUM(C31:C42)</f>
        <v>36265</v>
      </c>
      <c r="D43" s="518">
        <f t="shared" si="13"/>
        <v>36477</v>
      </c>
      <c r="E43" s="517">
        <f t="shared" si="13"/>
        <v>50823</v>
      </c>
      <c r="F43" s="518">
        <f t="shared" si="13"/>
        <v>19586</v>
      </c>
      <c r="G43" s="518">
        <f t="shared" si="13"/>
        <v>31237</v>
      </c>
      <c r="H43" s="517">
        <f t="shared" si="13"/>
        <v>14559</v>
      </c>
      <c r="I43" s="518">
        <f t="shared" si="13"/>
        <v>13341</v>
      </c>
      <c r="J43" s="518">
        <f t="shared" si="13"/>
        <v>1218</v>
      </c>
      <c r="K43" s="517">
        <f t="shared" si="13"/>
        <v>7360</v>
      </c>
      <c r="L43" s="518">
        <f t="shared" si="13"/>
        <v>3338</v>
      </c>
      <c r="M43" s="518">
        <f>SUM(M31:M42)</f>
        <v>4022</v>
      </c>
    </row>
    <row r="44" spans="1:13" ht="30.75" customHeight="1" x14ac:dyDescent="0.25">
      <c r="A44" s="203" t="str">
        <f>'1-1'!A43</f>
        <v>113年第4季較上年同期%</v>
      </c>
      <c r="B44" s="538">
        <f>(B30/B16-1)*100</f>
        <v>1.4782078634562712</v>
      </c>
      <c r="C44" s="258">
        <f t="shared" ref="C44:L44" si="14">(C30/C16-1)*100</f>
        <v>3.5784061696658043</v>
      </c>
      <c r="D44" s="259">
        <f t="shared" si="14"/>
        <v>-0.57223170364421039</v>
      </c>
      <c r="E44" s="258">
        <f t="shared" si="14"/>
        <v>1.2851809304997186</v>
      </c>
      <c r="F44" s="258">
        <f t="shared" si="14"/>
        <v>2.5328156775744182</v>
      </c>
      <c r="G44" s="499">
        <f t="shared" si="14"/>
        <v>0.49301561216104073</v>
      </c>
      <c r="H44" s="491">
        <f t="shared" si="14"/>
        <v>1.3291634089132032</v>
      </c>
      <c r="I44" s="258">
        <f t="shared" si="14"/>
        <v>3.2805755395683533</v>
      </c>
      <c r="J44" s="259">
        <f t="shared" si="14"/>
        <v>-17.403314917127076</v>
      </c>
      <c r="K44" s="258">
        <f t="shared" si="14"/>
        <v>3.1754294638209224</v>
      </c>
      <c r="L44" s="258">
        <f t="shared" si="14"/>
        <v>11.533888228299638</v>
      </c>
      <c r="M44" s="258">
        <f>(M30/M16-1)*100</f>
        <v>-3.3333333333333326</v>
      </c>
    </row>
    <row r="45" spans="1:13" ht="34.5" customHeight="1" thickBot="1" x14ac:dyDescent="0.3">
      <c r="A45" s="204" t="str">
        <f>'1-1'!A44</f>
        <v>累積至113年12月較上年同期%</v>
      </c>
      <c r="B45" s="543">
        <f>(B43/B29-1)*100</f>
        <v>0.18593248584846123</v>
      </c>
      <c r="C45" s="542">
        <f t="shared" ref="C45:M45" si="15">(C43/C29-1)*100</f>
        <v>-0.31610775151181825</v>
      </c>
      <c r="D45" s="232">
        <f t="shared" si="15"/>
        <v>0.69009302453970633</v>
      </c>
      <c r="E45" s="543">
        <f t="shared" si="15"/>
        <v>-6.0958823298074005E-2</v>
      </c>
      <c r="F45" s="542">
        <f t="shared" si="15"/>
        <v>-0.2444738718549444</v>
      </c>
      <c r="G45" s="542">
        <f t="shared" si="15"/>
        <v>5.44522741832143E-2</v>
      </c>
      <c r="H45" s="231">
        <f t="shared" si="15"/>
        <v>0.64288676897552577</v>
      </c>
      <c r="I45" s="542">
        <f t="shared" si="15"/>
        <v>0.24043880081148217</v>
      </c>
      <c r="J45" s="232">
        <f t="shared" si="15"/>
        <v>5.2722558340535963</v>
      </c>
      <c r="K45" s="231">
        <f t="shared" si="15"/>
        <v>1.0017839989021615</v>
      </c>
      <c r="L45" s="232">
        <f t="shared" si="15"/>
        <v>-2.880418970032006</v>
      </c>
      <c r="M45" s="232">
        <f t="shared" si="15"/>
        <v>4.4675324675324646</v>
      </c>
    </row>
    <row r="46" spans="1:13" x14ac:dyDescent="0.25">
      <c r="A46" s="3"/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</row>
    <row r="47" spans="1:13" x14ac:dyDescent="0.25">
      <c r="A47" s="207"/>
      <c r="B47" s="338"/>
      <c r="C47" s="338"/>
      <c r="D47" s="338"/>
      <c r="E47" s="338"/>
      <c r="F47" s="338"/>
      <c r="G47" s="338"/>
      <c r="H47" s="338"/>
      <c r="I47" s="338"/>
      <c r="J47" s="338"/>
      <c r="K47" s="338"/>
      <c r="L47" s="338"/>
      <c r="M47" s="338"/>
    </row>
    <row r="48" spans="1:13" x14ac:dyDescent="0.25">
      <c r="A48" s="207"/>
      <c r="B48" s="338"/>
      <c r="C48" s="338"/>
      <c r="D48" s="338"/>
      <c r="E48" s="338"/>
      <c r="F48" s="338"/>
      <c r="G48" s="338"/>
      <c r="H48" s="338"/>
      <c r="I48" s="338"/>
      <c r="J48" s="338"/>
      <c r="K48" s="338"/>
      <c r="L48" s="338"/>
      <c r="M48" s="338"/>
    </row>
    <row r="49" spans="1:13" x14ac:dyDescent="0.25">
      <c r="A49" s="207"/>
      <c r="B49" s="295"/>
      <c r="C49" s="295"/>
      <c r="D49" s="295"/>
      <c r="E49" s="295"/>
      <c r="F49" s="295"/>
      <c r="G49" s="295"/>
      <c r="H49" s="295"/>
      <c r="I49" s="295"/>
      <c r="J49" s="295"/>
      <c r="K49" s="295"/>
      <c r="L49" s="295"/>
      <c r="M49" s="295"/>
    </row>
    <row r="50" spans="1:13" x14ac:dyDescent="0.25">
      <c r="A50" s="207"/>
      <c r="B50" s="295"/>
      <c r="C50" s="295"/>
      <c r="D50" s="295"/>
      <c r="E50" s="295"/>
      <c r="F50" s="295"/>
      <c r="G50" s="295"/>
      <c r="H50" s="295"/>
      <c r="I50" s="295"/>
      <c r="J50" s="295"/>
      <c r="K50" s="295"/>
      <c r="L50" s="295"/>
      <c r="M50" s="295"/>
    </row>
    <row r="51" spans="1:13" x14ac:dyDescent="0.25">
      <c r="A51" s="207"/>
      <c r="B51" s="295"/>
      <c r="C51" s="295"/>
      <c r="D51" s="295"/>
      <c r="E51" s="295"/>
      <c r="F51" s="295"/>
      <c r="G51" s="295"/>
      <c r="H51" s="295"/>
      <c r="I51" s="295"/>
      <c r="J51" s="295"/>
      <c r="K51" s="295"/>
      <c r="L51" s="295"/>
      <c r="M51" s="295"/>
    </row>
    <row r="52" spans="1:13" x14ac:dyDescent="0.25">
      <c r="A52" s="207"/>
      <c r="B52" s="295"/>
      <c r="C52" s="295"/>
      <c r="D52" s="295"/>
      <c r="E52" s="295"/>
      <c r="F52" s="295"/>
      <c r="G52" s="295"/>
      <c r="H52" s="295"/>
      <c r="I52" s="295"/>
      <c r="J52" s="295"/>
      <c r="K52" s="295"/>
      <c r="L52" s="295"/>
      <c r="M52" s="295"/>
    </row>
    <row r="53" spans="1:13" x14ac:dyDescent="0.25">
      <c r="A53" s="207"/>
      <c r="B53" s="295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</row>
    <row r="54" spans="1:13" x14ac:dyDescent="0.25">
      <c r="A54" s="207"/>
      <c r="B54" s="295"/>
      <c r="C54" s="295"/>
      <c r="D54" s="295"/>
      <c r="E54" s="295"/>
      <c r="F54" s="295"/>
      <c r="G54" s="295"/>
      <c r="H54" s="295"/>
      <c r="I54" s="295"/>
      <c r="J54" s="295"/>
      <c r="K54" s="295"/>
      <c r="L54" s="295"/>
      <c r="M54" s="295"/>
    </row>
    <row r="55" spans="1:13" x14ac:dyDescent="0.25">
      <c r="B55" s="295"/>
      <c r="C55" s="295"/>
      <c r="D55" s="295"/>
      <c r="E55" s="295"/>
      <c r="F55" s="295"/>
      <c r="G55" s="295"/>
      <c r="H55" s="295"/>
      <c r="I55" s="295"/>
      <c r="J55" s="295"/>
      <c r="K55" s="295"/>
      <c r="L55" s="295"/>
      <c r="M55" s="295"/>
    </row>
    <row r="56" spans="1:13" x14ac:dyDescent="0.25">
      <c r="A56" s="207"/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</row>
    <row r="57" spans="1:13" x14ac:dyDescent="0.25">
      <c r="A57" s="207"/>
      <c r="B57" s="295"/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M57" s="295"/>
    </row>
    <row r="58" spans="1:13" x14ac:dyDescent="0.25">
      <c r="A58" s="207"/>
      <c r="B58" s="295"/>
      <c r="C58" s="295"/>
      <c r="D58" s="295"/>
      <c r="E58" s="295"/>
      <c r="F58" s="295"/>
      <c r="G58" s="295"/>
      <c r="H58" s="295"/>
      <c r="I58" s="295"/>
      <c r="J58" s="295"/>
      <c r="K58" s="295"/>
      <c r="L58" s="295"/>
      <c r="M58" s="295"/>
    </row>
    <row r="59" spans="1:13" x14ac:dyDescent="0.25">
      <c r="A59" s="207"/>
      <c r="B59" s="295"/>
      <c r="C59" s="295"/>
      <c r="D59" s="295"/>
      <c r="E59" s="295"/>
      <c r="F59" s="295"/>
      <c r="G59" s="295"/>
      <c r="H59" s="295"/>
      <c r="I59" s="295"/>
      <c r="J59" s="295"/>
      <c r="K59" s="295"/>
      <c r="L59" s="295"/>
      <c r="M59" s="295"/>
    </row>
    <row r="60" spans="1:13" x14ac:dyDescent="0.25">
      <c r="A60" s="207"/>
      <c r="B60" s="295"/>
      <c r="C60" s="295"/>
      <c r="D60" s="295"/>
      <c r="E60" s="295"/>
      <c r="F60" s="295"/>
      <c r="G60" s="295"/>
      <c r="H60" s="295"/>
      <c r="I60" s="295"/>
      <c r="J60" s="295"/>
      <c r="K60" s="295"/>
      <c r="L60" s="295"/>
      <c r="M60" s="295"/>
    </row>
    <row r="61" spans="1:13" x14ac:dyDescent="0.25">
      <c r="A61" s="207"/>
      <c r="B61" s="295"/>
      <c r="C61" s="295"/>
      <c r="D61" s="295"/>
      <c r="E61" s="295"/>
      <c r="F61" s="295"/>
      <c r="G61" s="295"/>
      <c r="H61" s="295"/>
      <c r="I61" s="295"/>
      <c r="J61" s="295"/>
      <c r="K61" s="295"/>
      <c r="L61" s="295"/>
      <c r="M61" s="295"/>
    </row>
    <row r="62" spans="1:13" x14ac:dyDescent="0.25">
      <c r="A62" s="207"/>
      <c r="B62" s="295"/>
      <c r="C62" s="295"/>
      <c r="D62" s="295"/>
      <c r="E62" s="295"/>
      <c r="F62" s="295"/>
      <c r="G62" s="295"/>
      <c r="H62" s="295"/>
      <c r="I62" s="295"/>
      <c r="J62" s="295"/>
      <c r="K62" s="295"/>
      <c r="L62" s="295"/>
      <c r="M62" s="295"/>
    </row>
    <row r="63" spans="1:13" x14ac:dyDescent="0.25">
      <c r="A63" s="207"/>
      <c r="B63" s="295"/>
      <c r="C63" s="295"/>
      <c r="D63" s="295"/>
      <c r="E63" s="295"/>
      <c r="F63" s="295"/>
      <c r="G63" s="295"/>
      <c r="H63" s="295"/>
      <c r="I63" s="295"/>
      <c r="J63" s="295"/>
      <c r="K63" s="295"/>
      <c r="L63" s="295"/>
      <c r="M63" s="295"/>
    </row>
    <row r="64" spans="1:13" x14ac:dyDescent="0.25">
      <c r="B64" s="295"/>
      <c r="C64" s="295"/>
      <c r="D64" s="295"/>
      <c r="E64" s="295"/>
      <c r="F64" s="295"/>
      <c r="G64" s="295"/>
      <c r="H64" s="295"/>
      <c r="I64" s="295"/>
      <c r="J64" s="295"/>
      <c r="K64" s="295"/>
      <c r="L64" s="295"/>
      <c r="M64" s="295"/>
    </row>
    <row r="65" spans="2:13" x14ac:dyDescent="0.25">
      <c r="B65" s="466"/>
      <c r="C65" s="466"/>
      <c r="D65" s="466"/>
      <c r="E65" s="466"/>
      <c r="F65" s="466"/>
      <c r="G65" s="466"/>
      <c r="H65" s="466"/>
      <c r="I65" s="466"/>
      <c r="J65" s="466"/>
      <c r="K65" s="466"/>
      <c r="L65" s="467"/>
      <c r="M65" s="466"/>
    </row>
    <row r="66" spans="2:13" x14ac:dyDescent="0.25">
      <c r="B66" s="467"/>
      <c r="C66" s="466"/>
      <c r="D66" s="466"/>
      <c r="E66" s="467"/>
      <c r="F66" s="466"/>
      <c r="G66" s="466"/>
      <c r="H66" s="466"/>
      <c r="I66" s="467"/>
      <c r="J66" s="466"/>
      <c r="K66" s="466"/>
      <c r="L66" s="466"/>
      <c r="M66" s="466"/>
    </row>
    <row r="67" spans="2:13" x14ac:dyDescent="0.25">
      <c r="B67" s="467"/>
      <c r="C67" s="466"/>
      <c r="D67" s="466"/>
      <c r="E67" s="466"/>
      <c r="F67" s="467"/>
      <c r="G67" s="466"/>
      <c r="H67" s="466"/>
      <c r="I67" s="466"/>
      <c r="J67" s="466"/>
      <c r="K67" s="467"/>
      <c r="L67" s="466"/>
      <c r="M67" s="466"/>
    </row>
    <row r="68" spans="2:13" x14ac:dyDescent="0.25">
      <c r="B68" s="466"/>
      <c r="C68" s="466"/>
      <c r="D68" s="466"/>
      <c r="E68" s="466"/>
      <c r="F68" s="466"/>
      <c r="G68" s="467"/>
      <c r="H68" s="466"/>
      <c r="I68" s="466"/>
      <c r="J68" s="466"/>
      <c r="K68" s="466"/>
      <c r="L68" s="466"/>
      <c r="M68" s="466"/>
    </row>
    <row r="69" spans="2:13" x14ac:dyDescent="0.25">
      <c r="B69" s="467"/>
      <c r="C69" s="466"/>
      <c r="D69" s="466"/>
      <c r="E69" s="467"/>
      <c r="F69" s="467"/>
      <c r="G69" s="466"/>
      <c r="H69" s="466"/>
      <c r="I69" s="466"/>
      <c r="J69" s="466"/>
      <c r="K69" s="466"/>
      <c r="L69" s="466"/>
      <c r="M69" s="466"/>
    </row>
    <row r="70" spans="2:13" x14ac:dyDescent="0.25">
      <c r="B70" s="467"/>
      <c r="C70" s="466"/>
      <c r="D70" s="466"/>
      <c r="E70" s="466"/>
      <c r="F70" s="466"/>
      <c r="G70" s="467"/>
      <c r="H70" s="467"/>
      <c r="I70" s="466"/>
      <c r="J70" s="466"/>
      <c r="K70" s="467"/>
      <c r="L70" s="466"/>
      <c r="M70" s="466"/>
    </row>
    <row r="71" spans="2:13" x14ac:dyDescent="0.25">
      <c r="B71" s="467"/>
      <c r="C71" s="467"/>
      <c r="D71" s="466"/>
      <c r="E71" s="467"/>
      <c r="F71" s="467"/>
      <c r="G71" s="467"/>
      <c r="H71" s="466"/>
      <c r="I71" s="467"/>
      <c r="J71" s="466"/>
      <c r="K71" s="466"/>
      <c r="L71" s="466"/>
      <c r="M71" s="466"/>
    </row>
    <row r="72" spans="2:13" x14ac:dyDescent="0.25">
      <c r="B72" s="295"/>
      <c r="C72" s="295"/>
      <c r="D72" s="295"/>
      <c r="E72" s="295"/>
      <c r="F72" s="295"/>
      <c r="G72" s="295"/>
      <c r="H72" s="295"/>
      <c r="I72" s="295"/>
      <c r="J72" s="295"/>
      <c r="K72" s="295"/>
      <c r="L72" s="295"/>
      <c r="M72" s="295"/>
    </row>
    <row r="73" spans="2:13" x14ac:dyDescent="0.25">
      <c r="B73" s="295"/>
      <c r="C73" s="295"/>
      <c r="D73" s="295"/>
      <c r="E73" s="295"/>
      <c r="F73" s="295"/>
      <c r="G73" s="295"/>
      <c r="H73" s="295"/>
      <c r="I73" s="295"/>
      <c r="J73" s="295"/>
      <c r="K73" s="295"/>
      <c r="L73" s="295"/>
      <c r="M73" s="295"/>
    </row>
  </sheetData>
  <mergeCells count="6">
    <mergeCell ref="A1:M1"/>
    <mergeCell ref="B2:D2"/>
    <mergeCell ref="E2:G2"/>
    <mergeCell ref="H2:J2"/>
    <mergeCell ref="K2:M2"/>
    <mergeCell ref="A2:A3"/>
  </mergeCells>
  <phoneticPr fontId="2" type="noConversion"/>
  <printOptions horizontalCentered="1"/>
  <pageMargins left="7.874015748031496E-2" right="0.47244094488188981" top="0.98425196850393704" bottom="0.98425196850393704" header="0.51181102362204722" footer="0.51181102362204722"/>
  <pageSetup paperSize="9" scale="98" orientation="portrait" r:id="rId1"/>
  <headerFooter alignWithMargins="0">
    <oddFooter>&amp;C&amp;"Times New Roman,標準"-2-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75"/>
  <sheetViews>
    <sheetView view="pageBreakPreview" zoomScale="70" zoomScaleNormal="96" zoomScaleSheetLayoutView="70" workbookViewId="0">
      <pane ySplit="3" topLeftCell="A4" activePane="bottomLeft" state="frozen"/>
      <selection activeCell="B23" sqref="B23"/>
      <selection pane="bottomLeft" activeCell="R39" sqref="R39"/>
    </sheetView>
  </sheetViews>
  <sheetFormatPr defaultColWidth="6.625" defaultRowHeight="16.5" x14ac:dyDescent="0.25"/>
  <cols>
    <col min="1" max="1" width="14" style="19" customWidth="1"/>
    <col min="2" max="2" width="8.25" style="33" bestFit="1" customWidth="1"/>
    <col min="3" max="3" width="6.875" style="33" bestFit="1" customWidth="1"/>
    <col min="4" max="4" width="6.5" style="33" customWidth="1"/>
    <col min="5" max="5" width="6.875" style="33" bestFit="1" customWidth="1"/>
    <col min="6" max="13" width="6.5" style="33" customWidth="1"/>
    <col min="14" max="14" width="6.625" style="19"/>
    <col min="15" max="27" width="6.625" style="279"/>
    <col min="28" max="16384" width="6.625" style="19"/>
  </cols>
  <sheetData>
    <row r="1" spans="1:41" s="24" customFormat="1" ht="30.2" customHeight="1" thickBot="1" x14ac:dyDescent="0.35">
      <c r="A1" s="573" t="s">
        <v>40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</row>
    <row r="2" spans="1:41" s="25" customFormat="1" ht="17.25" thickBot="1" x14ac:dyDescent="0.3">
      <c r="A2" s="580" t="s">
        <v>150</v>
      </c>
      <c r="B2" s="574" t="s">
        <v>34</v>
      </c>
      <c r="C2" s="574"/>
      <c r="D2" s="574"/>
      <c r="E2" s="574" t="s">
        <v>35</v>
      </c>
      <c r="F2" s="574"/>
      <c r="G2" s="574"/>
      <c r="H2" s="574" t="s">
        <v>36</v>
      </c>
      <c r="I2" s="574"/>
      <c r="J2" s="574"/>
      <c r="K2" s="575" t="s">
        <v>53</v>
      </c>
      <c r="L2" s="574"/>
      <c r="M2" s="576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</row>
    <row r="3" spans="1:41" s="25" customFormat="1" ht="17.25" thickBot="1" x14ac:dyDescent="0.3">
      <c r="A3" s="581"/>
      <c r="B3" s="52" t="s">
        <v>37</v>
      </c>
      <c r="C3" s="52" t="s">
        <v>38</v>
      </c>
      <c r="D3" s="52" t="s">
        <v>39</v>
      </c>
      <c r="E3" s="52" t="s">
        <v>37</v>
      </c>
      <c r="F3" s="52" t="s">
        <v>38</v>
      </c>
      <c r="G3" s="52" t="s">
        <v>39</v>
      </c>
      <c r="H3" s="52" t="s">
        <v>37</v>
      </c>
      <c r="I3" s="52" t="s">
        <v>38</v>
      </c>
      <c r="J3" s="52" t="s">
        <v>39</v>
      </c>
      <c r="K3" s="52" t="s">
        <v>37</v>
      </c>
      <c r="L3" s="52" t="s">
        <v>38</v>
      </c>
      <c r="M3" s="53" t="s">
        <v>39</v>
      </c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</row>
    <row r="4" spans="1:41" s="25" customFormat="1" hidden="1" x14ac:dyDescent="0.25">
      <c r="A4" s="208" t="s">
        <v>151</v>
      </c>
      <c r="B4" s="58">
        <v>72148</v>
      </c>
      <c r="C4" s="27">
        <v>47534</v>
      </c>
      <c r="D4" s="59">
        <v>24614</v>
      </c>
      <c r="E4" s="27">
        <v>40251</v>
      </c>
      <c r="F4" s="27">
        <v>19572</v>
      </c>
      <c r="G4" s="27">
        <v>20679</v>
      </c>
      <c r="H4" s="58">
        <v>24847</v>
      </c>
      <c r="I4" s="27">
        <v>23670</v>
      </c>
      <c r="J4" s="59">
        <v>1177</v>
      </c>
      <c r="K4" s="27">
        <v>7050</v>
      </c>
      <c r="L4" s="27">
        <v>4292</v>
      </c>
      <c r="M4" s="27">
        <v>2758</v>
      </c>
      <c r="O4" s="279"/>
      <c r="P4" s="279"/>
      <c r="Q4" s="279"/>
      <c r="R4" s="279"/>
      <c r="S4" s="279"/>
      <c r="T4" s="279"/>
      <c r="U4" s="279"/>
      <c r="V4" s="279"/>
      <c r="W4" s="279"/>
      <c r="X4" s="279"/>
      <c r="Y4" s="279"/>
      <c r="Z4" s="279"/>
      <c r="AA4" s="279"/>
    </row>
    <row r="5" spans="1:41" s="25" customFormat="1" hidden="1" x14ac:dyDescent="0.25">
      <c r="A5" s="208" t="s">
        <v>68</v>
      </c>
      <c r="B5" s="58">
        <v>76255</v>
      </c>
      <c r="C5" s="27">
        <v>47848</v>
      </c>
      <c r="D5" s="59">
        <v>28407</v>
      </c>
      <c r="E5" s="27">
        <v>45603</v>
      </c>
      <c r="F5" s="27">
        <v>21340</v>
      </c>
      <c r="G5" s="27">
        <v>24263</v>
      </c>
      <c r="H5" s="58">
        <v>23713</v>
      </c>
      <c r="I5" s="27">
        <v>22486</v>
      </c>
      <c r="J5" s="59">
        <v>1227</v>
      </c>
      <c r="K5" s="27">
        <v>6939</v>
      </c>
      <c r="L5" s="27">
        <v>4022</v>
      </c>
      <c r="M5" s="27">
        <v>2917</v>
      </c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</row>
    <row r="6" spans="1:41" s="25" customFormat="1" hidden="1" x14ac:dyDescent="0.25">
      <c r="A6" s="209" t="s">
        <v>67</v>
      </c>
      <c r="B6" s="27">
        <v>78090</v>
      </c>
      <c r="C6" s="27">
        <v>46486</v>
      </c>
      <c r="D6" s="59">
        <v>31604</v>
      </c>
      <c r="E6" s="27">
        <v>48318</v>
      </c>
      <c r="F6" s="27">
        <v>21438</v>
      </c>
      <c r="G6" s="27">
        <v>26880</v>
      </c>
      <c r="H6" s="58">
        <v>22106</v>
      </c>
      <c r="I6" s="27">
        <v>20790</v>
      </c>
      <c r="J6" s="59">
        <v>1316</v>
      </c>
      <c r="K6" s="27">
        <v>7666</v>
      </c>
      <c r="L6" s="27">
        <v>4258</v>
      </c>
      <c r="M6" s="27">
        <v>3408</v>
      </c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79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</row>
    <row r="7" spans="1:41" s="25" customFormat="1" hidden="1" x14ac:dyDescent="0.25">
      <c r="A7" s="209" t="s">
        <v>152</v>
      </c>
      <c r="B7" s="27">
        <v>76406</v>
      </c>
      <c r="C7" s="27">
        <v>43971</v>
      </c>
      <c r="D7" s="59">
        <v>32435</v>
      </c>
      <c r="E7" s="27">
        <v>48947</v>
      </c>
      <c r="F7" s="27">
        <v>21178</v>
      </c>
      <c r="G7" s="27">
        <v>27769</v>
      </c>
      <c r="H7" s="58">
        <v>19793</v>
      </c>
      <c r="I7" s="27">
        <v>18608</v>
      </c>
      <c r="J7" s="59">
        <v>1185</v>
      </c>
      <c r="K7" s="27">
        <v>7666</v>
      </c>
      <c r="L7" s="27">
        <v>4185</v>
      </c>
      <c r="M7" s="27">
        <v>3481</v>
      </c>
      <c r="O7" s="279"/>
      <c r="P7" s="279"/>
      <c r="Q7" s="279"/>
      <c r="R7" s="279"/>
      <c r="S7" s="279"/>
      <c r="T7" s="279"/>
      <c r="U7" s="279"/>
      <c r="V7" s="279"/>
      <c r="W7" s="279"/>
      <c r="X7" s="279"/>
      <c r="Y7" s="279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0"/>
    </row>
    <row r="8" spans="1:41" s="25" customFormat="1" hidden="1" x14ac:dyDescent="0.25">
      <c r="A8" s="209" t="s">
        <v>153</v>
      </c>
      <c r="B8" s="283">
        <v>71877</v>
      </c>
      <c r="C8" s="283">
        <v>40132</v>
      </c>
      <c r="D8" s="283">
        <v>31745</v>
      </c>
      <c r="E8" s="284">
        <v>45710</v>
      </c>
      <c r="F8" s="283">
        <v>18569</v>
      </c>
      <c r="G8" s="283">
        <v>27141</v>
      </c>
      <c r="H8" s="284">
        <v>19037</v>
      </c>
      <c r="I8" s="283">
        <v>17934</v>
      </c>
      <c r="J8" s="283">
        <v>1103</v>
      </c>
      <c r="K8" s="284">
        <v>7130</v>
      </c>
      <c r="L8" s="283">
        <v>3629</v>
      </c>
      <c r="M8" s="283">
        <v>3501</v>
      </c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</row>
    <row r="9" spans="1:41" s="25" customFormat="1" hidden="1" x14ac:dyDescent="0.25">
      <c r="A9" s="209" t="s">
        <v>180</v>
      </c>
      <c r="B9" s="283">
        <v>62193</v>
      </c>
      <c r="C9" s="283">
        <v>35824</v>
      </c>
      <c r="D9" s="283">
        <v>26369</v>
      </c>
      <c r="E9" s="284">
        <v>36147</v>
      </c>
      <c r="F9" s="283">
        <v>14651</v>
      </c>
      <c r="G9" s="283">
        <v>21496</v>
      </c>
      <c r="H9" s="284">
        <v>18559</v>
      </c>
      <c r="I9" s="283">
        <v>17270</v>
      </c>
      <c r="J9" s="283">
        <v>1289</v>
      </c>
      <c r="K9" s="284">
        <v>7487</v>
      </c>
      <c r="L9" s="283">
        <v>3903</v>
      </c>
      <c r="M9" s="283">
        <v>3584</v>
      </c>
      <c r="O9" s="279"/>
      <c r="P9" s="279"/>
      <c r="Q9" s="279"/>
      <c r="R9" s="279"/>
      <c r="S9" s="279"/>
      <c r="T9" s="279"/>
      <c r="U9" s="279"/>
      <c r="V9" s="279"/>
      <c r="W9" s="279"/>
      <c r="X9" s="279"/>
      <c r="Y9" s="279"/>
      <c r="Z9" s="279"/>
      <c r="AA9" s="279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</row>
    <row r="10" spans="1:41" s="25" customFormat="1" hidden="1" x14ac:dyDescent="0.25">
      <c r="A10" s="209" t="s">
        <v>188</v>
      </c>
      <c r="B10" s="283">
        <v>57886</v>
      </c>
      <c r="C10" s="283">
        <v>33065</v>
      </c>
      <c r="D10" s="283">
        <v>24821</v>
      </c>
      <c r="E10" s="284">
        <v>34926</v>
      </c>
      <c r="F10" s="283">
        <v>14481</v>
      </c>
      <c r="G10" s="283">
        <v>20445</v>
      </c>
      <c r="H10" s="284">
        <v>16300</v>
      </c>
      <c r="I10" s="283">
        <v>15213</v>
      </c>
      <c r="J10" s="283">
        <v>1087</v>
      </c>
      <c r="K10" s="284">
        <v>6660</v>
      </c>
      <c r="L10" s="283">
        <v>3371</v>
      </c>
      <c r="M10" s="283">
        <v>3289</v>
      </c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279"/>
      <c r="AA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</row>
    <row r="11" spans="1:41" s="25" customFormat="1" x14ac:dyDescent="0.25">
      <c r="A11" s="209" t="s">
        <v>201</v>
      </c>
      <c r="B11" s="283">
        <v>58719</v>
      </c>
      <c r="C11" s="283">
        <v>33682</v>
      </c>
      <c r="D11" s="283">
        <v>25037</v>
      </c>
      <c r="E11" s="284">
        <v>33811</v>
      </c>
      <c r="F11" s="283">
        <v>13986</v>
      </c>
      <c r="G11" s="283">
        <v>19825</v>
      </c>
      <c r="H11" s="284">
        <v>17489</v>
      </c>
      <c r="I11" s="283">
        <v>16345</v>
      </c>
      <c r="J11" s="283">
        <v>1144</v>
      </c>
      <c r="K11" s="284">
        <v>7419</v>
      </c>
      <c r="L11" s="283">
        <v>3351</v>
      </c>
      <c r="M11" s="283">
        <v>4068</v>
      </c>
      <c r="O11" s="279"/>
      <c r="P11" s="279"/>
      <c r="Q11" s="279"/>
      <c r="R11" s="279"/>
      <c r="S11" s="279"/>
      <c r="T11" s="279"/>
      <c r="U11" s="279"/>
      <c r="V11" s="279"/>
      <c r="W11" s="279"/>
      <c r="X11" s="279"/>
      <c r="Y11" s="279"/>
      <c r="Z11" s="279"/>
      <c r="AA11" s="279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</row>
    <row r="12" spans="1:41" s="25" customFormat="1" x14ac:dyDescent="0.25">
      <c r="A12" s="209" t="s">
        <v>202</v>
      </c>
      <c r="B12" s="283">
        <v>59476</v>
      </c>
      <c r="C12" s="283">
        <v>33261</v>
      </c>
      <c r="D12" s="283">
        <v>26215</v>
      </c>
      <c r="E12" s="284">
        <v>36576</v>
      </c>
      <c r="F12" s="283">
        <v>15395</v>
      </c>
      <c r="G12" s="283">
        <v>21181</v>
      </c>
      <c r="H12" s="284">
        <v>15742</v>
      </c>
      <c r="I12" s="283">
        <v>14555</v>
      </c>
      <c r="J12" s="283">
        <v>1187</v>
      </c>
      <c r="K12" s="284">
        <v>7158</v>
      </c>
      <c r="L12" s="283">
        <v>3311</v>
      </c>
      <c r="M12" s="283">
        <v>3847</v>
      </c>
      <c r="O12" s="279"/>
      <c r="P12" s="279"/>
      <c r="Q12" s="279"/>
      <c r="R12" s="279"/>
      <c r="S12" s="279"/>
      <c r="T12" s="279"/>
      <c r="U12" s="279"/>
      <c r="V12" s="279"/>
      <c r="W12" s="279"/>
      <c r="X12" s="279"/>
      <c r="Y12" s="279"/>
      <c r="Z12" s="279"/>
      <c r="AA12" s="279"/>
    </row>
    <row r="13" spans="1:41" s="25" customFormat="1" x14ac:dyDescent="0.25">
      <c r="A13" s="209" t="s">
        <v>212</v>
      </c>
      <c r="B13" s="283">
        <v>58014</v>
      </c>
      <c r="C13" s="283">
        <v>31918</v>
      </c>
      <c r="D13" s="283">
        <v>26096</v>
      </c>
      <c r="E13" s="284">
        <v>37175</v>
      </c>
      <c r="F13" s="283">
        <v>15893</v>
      </c>
      <c r="G13" s="283">
        <v>21282</v>
      </c>
      <c r="H13" s="284">
        <v>14212</v>
      </c>
      <c r="I13" s="283">
        <v>13110</v>
      </c>
      <c r="J13" s="283">
        <v>1102</v>
      </c>
      <c r="K13" s="284">
        <v>6627</v>
      </c>
      <c r="L13" s="283">
        <v>2915</v>
      </c>
      <c r="M13" s="283">
        <v>3712</v>
      </c>
      <c r="O13" s="279"/>
      <c r="P13" s="279"/>
      <c r="Q13" s="279"/>
      <c r="R13" s="279"/>
      <c r="S13" s="279"/>
      <c r="T13" s="279"/>
      <c r="U13" s="279"/>
      <c r="V13" s="279"/>
      <c r="W13" s="279"/>
      <c r="X13" s="279"/>
      <c r="Y13" s="279"/>
      <c r="Z13" s="279"/>
      <c r="AA13" s="279"/>
    </row>
    <row r="14" spans="1:41" s="25" customFormat="1" x14ac:dyDescent="0.25">
      <c r="A14" s="209" t="s">
        <v>214</v>
      </c>
      <c r="B14" s="283">
        <v>59699</v>
      </c>
      <c r="C14" s="283">
        <v>32810</v>
      </c>
      <c r="D14" s="283">
        <v>26889</v>
      </c>
      <c r="E14" s="284">
        <v>39254</v>
      </c>
      <c r="F14" s="283">
        <v>16553</v>
      </c>
      <c r="G14" s="283">
        <v>22701</v>
      </c>
      <c r="H14" s="284">
        <v>14035</v>
      </c>
      <c r="I14" s="283">
        <v>13109</v>
      </c>
      <c r="J14" s="283">
        <v>926</v>
      </c>
      <c r="K14" s="284">
        <v>6410</v>
      </c>
      <c r="L14" s="283">
        <v>3148</v>
      </c>
      <c r="M14" s="283">
        <v>3262</v>
      </c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</row>
    <row r="15" spans="1:41" s="25" customFormat="1" ht="17.25" thickBot="1" x14ac:dyDescent="0.3">
      <c r="A15" s="211" t="s">
        <v>262</v>
      </c>
      <c r="B15" s="212">
        <v>61974</v>
      </c>
      <c r="C15" s="212">
        <v>33090</v>
      </c>
      <c r="D15" s="212">
        <v>28884</v>
      </c>
      <c r="E15" s="213">
        <v>40516</v>
      </c>
      <c r="F15" s="212">
        <v>16485</v>
      </c>
      <c r="G15" s="212">
        <v>24031</v>
      </c>
      <c r="H15" s="213">
        <v>15037</v>
      </c>
      <c r="I15" s="212">
        <v>13711</v>
      </c>
      <c r="J15" s="212">
        <v>1326</v>
      </c>
      <c r="K15" s="213">
        <v>6421</v>
      </c>
      <c r="L15" s="212">
        <v>2894</v>
      </c>
      <c r="M15" s="212">
        <v>3527</v>
      </c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</row>
    <row r="16" spans="1:41" x14ac:dyDescent="0.25">
      <c r="A16" s="210" t="str">
        <f>'1-1'!A15</f>
        <v>112年第4季</v>
      </c>
      <c r="B16" s="196">
        <f>SUM(B26:B28)</f>
        <v>15821</v>
      </c>
      <c r="C16" s="196">
        <f t="shared" ref="C16:M16" si="0">SUM(C26:C28)</f>
        <v>8501</v>
      </c>
      <c r="D16" s="196">
        <f t="shared" si="0"/>
        <v>7320</v>
      </c>
      <c r="E16" s="369">
        <f t="shared" si="0"/>
        <v>10896</v>
      </c>
      <c r="F16" s="196">
        <f t="shared" si="0"/>
        <v>4568</v>
      </c>
      <c r="G16" s="196">
        <f t="shared" si="0"/>
        <v>6328</v>
      </c>
      <c r="H16" s="369">
        <f t="shared" si="0"/>
        <v>3372</v>
      </c>
      <c r="I16" s="196">
        <f t="shared" si="0"/>
        <v>3147</v>
      </c>
      <c r="J16" s="196">
        <f t="shared" si="0"/>
        <v>225</v>
      </c>
      <c r="K16" s="369">
        <f t="shared" si="0"/>
        <v>1553</v>
      </c>
      <c r="L16" s="196">
        <f t="shared" si="0"/>
        <v>786</v>
      </c>
      <c r="M16" s="196">
        <f t="shared" si="0"/>
        <v>767</v>
      </c>
    </row>
    <row r="17" spans="1:43" x14ac:dyDescent="0.25">
      <c r="A17" s="201" t="str">
        <f>'1-1'!A16</f>
        <v>112年1月</v>
      </c>
      <c r="B17" s="60">
        <v>4354</v>
      </c>
      <c r="C17" s="45">
        <v>2606</v>
      </c>
      <c r="D17" s="45">
        <v>1748</v>
      </c>
      <c r="E17" s="60">
        <v>2711</v>
      </c>
      <c r="F17" s="45">
        <v>1246</v>
      </c>
      <c r="G17" s="45">
        <v>1465</v>
      </c>
      <c r="H17" s="60">
        <v>1165</v>
      </c>
      <c r="I17" s="45">
        <v>1104</v>
      </c>
      <c r="J17" s="61">
        <v>61</v>
      </c>
      <c r="K17" s="60">
        <v>478</v>
      </c>
      <c r="L17" s="45">
        <v>256</v>
      </c>
      <c r="M17" s="45">
        <v>222</v>
      </c>
      <c r="Z17" s="280"/>
      <c r="AA17" s="280"/>
      <c r="AB17" s="280"/>
      <c r="AC17" s="280"/>
      <c r="AD17" s="280"/>
      <c r="AE17" s="280"/>
      <c r="AF17" s="280"/>
      <c r="AG17" s="280"/>
      <c r="AH17" s="280"/>
      <c r="AI17" s="280"/>
      <c r="AJ17" s="280"/>
      <c r="AK17" s="280"/>
      <c r="AL17" s="280"/>
      <c r="AM17" s="280"/>
      <c r="AN17" s="280"/>
      <c r="AO17" s="280"/>
      <c r="AP17" s="280"/>
      <c r="AQ17" s="280"/>
    </row>
    <row r="18" spans="1:43" x14ac:dyDescent="0.25">
      <c r="A18" s="202" t="s">
        <v>132</v>
      </c>
      <c r="B18" s="60">
        <v>4804</v>
      </c>
      <c r="C18" s="45">
        <v>2539</v>
      </c>
      <c r="D18" s="61">
        <v>2265</v>
      </c>
      <c r="E18" s="60">
        <v>3151</v>
      </c>
      <c r="F18" s="45">
        <v>1308</v>
      </c>
      <c r="G18" s="45">
        <v>1843</v>
      </c>
      <c r="H18" s="60">
        <v>1070</v>
      </c>
      <c r="I18" s="45">
        <v>1022</v>
      </c>
      <c r="J18" s="61">
        <v>48</v>
      </c>
      <c r="K18" s="60">
        <v>583</v>
      </c>
      <c r="L18" s="45">
        <v>209</v>
      </c>
      <c r="M18" s="45">
        <v>374</v>
      </c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</row>
    <row r="19" spans="1:43" x14ac:dyDescent="0.25">
      <c r="A19" s="202" t="s">
        <v>133</v>
      </c>
      <c r="B19" s="60">
        <v>4402</v>
      </c>
      <c r="C19" s="45">
        <v>2267</v>
      </c>
      <c r="D19" s="61">
        <v>2135</v>
      </c>
      <c r="E19" s="60">
        <v>2917</v>
      </c>
      <c r="F19" s="45">
        <v>1117</v>
      </c>
      <c r="G19" s="45">
        <v>1800</v>
      </c>
      <c r="H19" s="60">
        <v>970</v>
      </c>
      <c r="I19" s="45">
        <v>897</v>
      </c>
      <c r="J19" s="61">
        <v>73</v>
      </c>
      <c r="K19" s="60">
        <v>515</v>
      </c>
      <c r="L19" s="45">
        <v>253</v>
      </c>
      <c r="M19" s="45">
        <v>262</v>
      </c>
      <c r="Z19" s="280"/>
      <c r="AA19" s="280"/>
      <c r="AB19" s="280"/>
      <c r="AC19" s="280"/>
      <c r="AD19" s="280"/>
      <c r="AE19" s="280"/>
      <c r="AF19" s="280"/>
      <c r="AG19" s="280"/>
      <c r="AH19" s="280"/>
      <c r="AI19" s="280"/>
      <c r="AJ19" s="280"/>
      <c r="AK19" s="280"/>
      <c r="AL19" s="280"/>
      <c r="AM19" s="280"/>
      <c r="AN19" s="280"/>
      <c r="AO19" s="280"/>
      <c r="AP19" s="280"/>
      <c r="AQ19" s="280"/>
    </row>
    <row r="20" spans="1:43" x14ac:dyDescent="0.25">
      <c r="A20" s="202" t="s">
        <v>134</v>
      </c>
      <c r="B20" s="60">
        <v>5289</v>
      </c>
      <c r="C20" s="45">
        <v>3004</v>
      </c>
      <c r="D20" s="61">
        <v>2285</v>
      </c>
      <c r="E20" s="60">
        <v>3421</v>
      </c>
      <c r="F20" s="45">
        <v>1473</v>
      </c>
      <c r="G20" s="45">
        <v>1948</v>
      </c>
      <c r="H20" s="60">
        <v>1303</v>
      </c>
      <c r="I20" s="45">
        <v>1231</v>
      </c>
      <c r="J20" s="61">
        <v>72</v>
      </c>
      <c r="K20" s="60">
        <v>565</v>
      </c>
      <c r="L20" s="45">
        <v>300</v>
      </c>
      <c r="M20" s="45">
        <v>265</v>
      </c>
      <c r="R20" s="281"/>
      <c r="Z20" s="280"/>
      <c r="AA20" s="280"/>
      <c r="AB20" s="280"/>
      <c r="AC20" s="280"/>
      <c r="AD20" s="280"/>
      <c r="AE20" s="280"/>
      <c r="AF20" s="280"/>
      <c r="AG20" s="280"/>
      <c r="AH20" s="280"/>
      <c r="AI20" s="280"/>
      <c r="AJ20" s="280"/>
      <c r="AK20" s="280"/>
      <c r="AL20" s="280"/>
      <c r="AM20" s="280"/>
      <c r="AN20" s="280"/>
      <c r="AO20" s="280"/>
      <c r="AP20" s="280"/>
      <c r="AQ20" s="280"/>
    </row>
    <row r="21" spans="1:43" x14ac:dyDescent="0.25">
      <c r="A21" s="202" t="s">
        <v>135</v>
      </c>
      <c r="B21" s="60">
        <v>4831</v>
      </c>
      <c r="C21" s="45">
        <v>2761</v>
      </c>
      <c r="D21" s="61">
        <v>2070</v>
      </c>
      <c r="E21" s="60">
        <v>2971</v>
      </c>
      <c r="F21" s="45">
        <v>1250</v>
      </c>
      <c r="G21" s="45">
        <v>1721</v>
      </c>
      <c r="H21" s="60">
        <v>1265</v>
      </c>
      <c r="I21" s="45">
        <v>1182</v>
      </c>
      <c r="J21" s="61">
        <v>83</v>
      </c>
      <c r="K21" s="60">
        <v>595</v>
      </c>
      <c r="L21" s="45">
        <v>329</v>
      </c>
      <c r="M21" s="45">
        <v>266</v>
      </c>
      <c r="Z21" s="280"/>
      <c r="AA21" s="280"/>
      <c r="AB21" s="280"/>
      <c r="AC21" s="280"/>
      <c r="AD21" s="280"/>
      <c r="AE21" s="280"/>
      <c r="AF21" s="280"/>
      <c r="AG21" s="280"/>
      <c r="AH21" s="280"/>
      <c r="AI21" s="280"/>
      <c r="AJ21" s="280"/>
      <c r="AK21" s="280"/>
      <c r="AL21" s="280"/>
      <c r="AM21" s="280"/>
      <c r="AN21" s="280"/>
      <c r="AO21" s="280"/>
      <c r="AP21" s="280"/>
      <c r="AQ21" s="280"/>
    </row>
    <row r="22" spans="1:43" x14ac:dyDescent="0.25">
      <c r="A22" s="202" t="s">
        <v>136</v>
      </c>
      <c r="B22" s="60">
        <v>5430</v>
      </c>
      <c r="C22" s="45">
        <v>3169</v>
      </c>
      <c r="D22" s="61">
        <v>2261</v>
      </c>
      <c r="E22" s="60">
        <v>3366</v>
      </c>
      <c r="F22" s="45">
        <v>1494</v>
      </c>
      <c r="G22" s="45">
        <v>1872</v>
      </c>
      <c r="H22" s="60">
        <v>1510</v>
      </c>
      <c r="I22" s="45">
        <v>1403</v>
      </c>
      <c r="J22" s="61">
        <v>107</v>
      </c>
      <c r="K22" s="60">
        <v>554</v>
      </c>
      <c r="L22" s="45">
        <v>272</v>
      </c>
      <c r="M22" s="45">
        <v>282</v>
      </c>
      <c r="Z22" s="280"/>
      <c r="AA22" s="280"/>
      <c r="AB22" s="280"/>
      <c r="AC22" s="280"/>
      <c r="AD22" s="280"/>
      <c r="AE22" s="280"/>
      <c r="AF22" s="280"/>
      <c r="AG22" s="280"/>
      <c r="AH22" s="280"/>
      <c r="AI22" s="280"/>
      <c r="AJ22" s="280"/>
      <c r="AK22" s="280"/>
      <c r="AL22" s="280"/>
      <c r="AM22" s="280"/>
      <c r="AN22" s="280"/>
      <c r="AO22" s="280"/>
      <c r="AP22" s="280"/>
      <c r="AQ22" s="280"/>
    </row>
    <row r="23" spans="1:43" x14ac:dyDescent="0.25">
      <c r="A23" s="202" t="s">
        <v>137</v>
      </c>
      <c r="B23" s="60">
        <v>5053</v>
      </c>
      <c r="C23" s="45">
        <v>2704</v>
      </c>
      <c r="D23" s="61">
        <v>2349</v>
      </c>
      <c r="E23" s="60">
        <v>3329</v>
      </c>
      <c r="F23" s="45">
        <v>1361</v>
      </c>
      <c r="G23" s="45">
        <v>1968</v>
      </c>
      <c r="H23" s="60">
        <v>1175</v>
      </c>
      <c r="I23" s="45">
        <v>1075</v>
      </c>
      <c r="J23" s="45">
        <v>100</v>
      </c>
      <c r="K23" s="60">
        <v>549</v>
      </c>
      <c r="L23" s="45">
        <v>268</v>
      </c>
      <c r="M23" s="45">
        <v>281</v>
      </c>
      <c r="Z23" s="280"/>
      <c r="AA23" s="280"/>
      <c r="AB23" s="280"/>
      <c r="AC23" s="280"/>
      <c r="AD23" s="280"/>
      <c r="AE23" s="280"/>
      <c r="AF23" s="280"/>
      <c r="AG23" s="280"/>
      <c r="AH23" s="280"/>
      <c r="AI23" s="280"/>
      <c r="AJ23" s="280"/>
      <c r="AK23" s="280"/>
      <c r="AL23" s="280"/>
      <c r="AM23" s="280"/>
      <c r="AN23" s="280"/>
      <c r="AO23" s="280"/>
      <c r="AP23" s="280"/>
      <c r="AQ23" s="280"/>
    </row>
    <row r="24" spans="1:43" x14ac:dyDescent="0.25">
      <c r="A24" s="202" t="s">
        <v>138</v>
      </c>
      <c r="B24" s="60">
        <v>5026</v>
      </c>
      <c r="C24" s="45">
        <v>2740</v>
      </c>
      <c r="D24" s="61">
        <v>2286</v>
      </c>
      <c r="E24" s="60">
        <v>3390</v>
      </c>
      <c r="F24" s="45">
        <v>1478</v>
      </c>
      <c r="G24" s="45">
        <v>1912</v>
      </c>
      <c r="H24" s="60">
        <v>1135</v>
      </c>
      <c r="I24" s="45">
        <v>1044</v>
      </c>
      <c r="J24" s="45">
        <v>91</v>
      </c>
      <c r="K24" s="60">
        <v>501</v>
      </c>
      <c r="L24" s="45">
        <v>218</v>
      </c>
      <c r="M24" s="45">
        <v>283</v>
      </c>
      <c r="Z24" s="280"/>
      <c r="AA24" s="280"/>
      <c r="AB24" s="280"/>
      <c r="AC24" s="280"/>
      <c r="AD24" s="280"/>
      <c r="AE24" s="280"/>
      <c r="AF24" s="280"/>
      <c r="AG24" s="280"/>
      <c r="AH24" s="280"/>
      <c r="AI24" s="280"/>
      <c r="AJ24" s="280"/>
      <c r="AK24" s="280"/>
      <c r="AL24" s="280"/>
      <c r="AM24" s="280"/>
      <c r="AN24" s="280"/>
      <c r="AO24" s="280"/>
      <c r="AP24" s="280"/>
      <c r="AQ24" s="280"/>
    </row>
    <row r="25" spans="1:43" x14ac:dyDescent="0.25">
      <c r="A25" s="202" t="s">
        <v>139</v>
      </c>
      <c r="B25" s="60">
        <v>4689</v>
      </c>
      <c r="C25" s="45">
        <v>2519</v>
      </c>
      <c r="D25" s="61">
        <v>2170</v>
      </c>
      <c r="E25" s="60">
        <v>3102</v>
      </c>
      <c r="F25" s="45">
        <v>1258</v>
      </c>
      <c r="G25" s="45">
        <v>1844</v>
      </c>
      <c r="H25" s="60">
        <v>1070</v>
      </c>
      <c r="I25" s="45">
        <v>1004</v>
      </c>
      <c r="J25" s="45">
        <v>66</v>
      </c>
      <c r="K25" s="60">
        <v>517</v>
      </c>
      <c r="L25" s="45">
        <v>257</v>
      </c>
      <c r="M25" s="45">
        <v>260</v>
      </c>
      <c r="Z25" s="280"/>
      <c r="AA25" s="280"/>
      <c r="AB25" s="280"/>
      <c r="AC25" s="280"/>
      <c r="AD25" s="280"/>
      <c r="AE25" s="280"/>
      <c r="AF25" s="280"/>
      <c r="AG25" s="280"/>
      <c r="AH25" s="280"/>
      <c r="AI25" s="280"/>
      <c r="AJ25" s="280"/>
      <c r="AK25" s="280"/>
      <c r="AL25" s="280"/>
      <c r="AM25" s="280"/>
      <c r="AN25" s="280"/>
      <c r="AO25" s="280"/>
      <c r="AP25" s="280"/>
      <c r="AQ25" s="280"/>
    </row>
    <row r="26" spans="1:43" x14ac:dyDescent="0.25">
      <c r="A26" s="202" t="s">
        <v>140</v>
      </c>
      <c r="B26" s="60">
        <v>5017</v>
      </c>
      <c r="C26" s="45">
        <v>2777</v>
      </c>
      <c r="D26" s="61">
        <v>2240</v>
      </c>
      <c r="E26" s="60">
        <v>3361</v>
      </c>
      <c r="F26" s="45">
        <v>1477</v>
      </c>
      <c r="G26" s="45">
        <v>1884</v>
      </c>
      <c r="H26" s="60">
        <v>1139</v>
      </c>
      <c r="I26" s="45">
        <v>1057</v>
      </c>
      <c r="J26" s="45">
        <v>82</v>
      </c>
      <c r="K26" s="60">
        <v>517</v>
      </c>
      <c r="L26" s="45">
        <v>243</v>
      </c>
      <c r="M26" s="45">
        <v>274</v>
      </c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80"/>
      <c r="AP26" s="280"/>
      <c r="AQ26" s="280"/>
    </row>
    <row r="27" spans="1:43" x14ac:dyDescent="0.25">
      <c r="A27" s="202" t="s">
        <v>141</v>
      </c>
      <c r="B27" s="60">
        <v>5394</v>
      </c>
      <c r="C27" s="45">
        <v>2750</v>
      </c>
      <c r="D27" s="61">
        <v>2644</v>
      </c>
      <c r="E27" s="60">
        <v>3833</v>
      </c>
      <c r="F27" s="45">
        <v>1522</v>
      </c>
      <c r="G27" s="45">
        <v>2311</v>
      </c>
      <c r="H27" s="60">
        <v>1076</v>
      </c>
      <c r="I27" s="45">
        <v>1013</v>
      </c>
      <c r="J27" s="45">
        <v>63</v>
      </c>
      <c r="K27" s="60">
        <v>485</v>
      </c>
      <c r="L27" s="45">
        <v>215</v>
      </c>
      <c r="M27" s="45">
        <v>270</v>
      </c>
      <c r="Z27" s="280"/>
      <c r="AA27" s="280"/>
      <c r="AB27" s="280"/>
      <c r="AC27" s="280"/>
      <c r="AD27" s="280"/>
      <c r="AE27" s="280"/>
      <c r="AF27" s="280"/>
      <c r="AG27" s="280"/>
      <c r="AH27" s="280"/>
      <c r="AI27" s="280"/>
      <c r="AJ27" s="280"/>
      <c r="AK27" s="280"/>
      <c r="AL27" s="280"/>
      <c r="AM27" s="280"/>
      <c r="AN27" s="280"/>
      <c r="AO27" s="280"/>
      <c r="AP27" s="280"/>
      <c r="AQ27" s="280"/>
    </row>
    <row r="28" spans="1:43" x14ac:dyDescent="0.25">
      <c r="A28" s="202" t="s">
        <v>142</v>
      </c>
      <c r="B28" s="60">
        <v>5410</v>
      </c>
      <c r="C28" s="45">
        <v>2974</v>
      </c>
      <c r="D28" s="61">
        <v>2436</v>
      </c>
      <c r="E28" s="60">
        <v>3702</v>
      </c>
      <c r="F28" s="45">
        <v>1569</v>
      </c>
      <c r="G28" s="45">
        <v>2133</v>
      </c>
      <c r="H28" s="60">
        <v>1157</v>
      </c>
      <c r="I28" s="45">
        <v>1077</v>
      </c>
      <c r="J28" s="45">
        <v>80</v>
      </c>
      <c r="K28" s="60">
        <v>551</v>
      </c>
      <c r="L28" s="45">
        <v>328</v>
      </c>
      <c r="M28" s="45">
        <v>223</v>
      </c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</row>
    <row r="29" spans="1:43" ht="13.9" customHeight="1" thickBot="1" x14ac:dyDescent="0.3">
      <c r="A29" s="515" t="str">
        <f>'1-1'!A28</f>
        <v>112年累積至12月</v>
      </c>
      <c r="B29" s="517">
        <f>SUM(B17:B28)</f>
        <v>59699</v>
      </c>
      <c r="C29" s="518">
        <f t="shared" ref="C29:M29" si="1">SUM(C17:C28)</f>
        <v>32810</v>
      </c>
      <c r="D29" s="518">
        <f t="shared" si="1"/>
        <v>26889</v>
      </c>
      <c r="E29" s="517">
        <f t="shared" si="1"/>
        <v>39254</v>
      </c>
      <c r="F29" s="518">
        <f t="shared" si="1"/>
        <v>16553</v>
      </c>
      <c r="G29" s="518">
        <f t="shared" si="1"/>
        <v>22701</v>
      </c>
      <c r="H29" s="517">
        <f t="shared" si="1"/>
        <v>14035</v>
      </c>
      <c r="I29" s="518">
        <f t="shared" si="1"/>
        <v>13109</v>
      </c>
      <c r="J29" s="518">
        <f t="shared" si="1"/>
        <v>926</v>
      </c>
      <c r="K29" s="517">
        <f t="shared" si="1"/>
        <v>6410</v>
      </c>
      <c r="L29" s="518">
        <f t="shared" si="1"/>
        <v>3148</v>
      </c>
      <c r="M29" s="518">
        <f t="shared" si="1"/>
        <v>3262</v>
      </c>
    </row>
    <row r="30" spans="1:43" x14ac:dyDescent="0.25">
      <c r="A30" s="200" t="str">
        <f>'1-1'!A29</f>
        <v>113年第4季</v>
      </c>
      <c r="B30" s="501">
        <f>SUM(B40:B42)</f>
        <v>16856</v>
      </c>
      <c r="C30" s="502">
        <f t="shared" ref="C30:M30" si="2">SUM(C40:C42)</f>
        <v>8971</v>
      </c>
      <c r="D30" s="502">
        <f t="shared" si="2"/>
        <v>7885</v>
      </c>
      <c r="E30" s="501">
        <f t="shared" si="2"/>
        <v>11109</v>
      </c>
      <c r="F30" s="502">
        <f t="shared" si="2"/>
        <v>4576</v>
      </c>
      <c r="G30" s="502">
        <f t="shared" si="2"/>
        <v>6533</v>
      </c>
      <c r="H30" s="501">
        <f t="shared" si="2"/>
        <v>3882</v>
      </c>
      <c r="I30" s="502">
        <f t="shared" si="2"/>
        <v>3589</v>
      </c>
      <c r="J30" s="502">
        <f t="shared" si="2"/>
        <v>293</v>
      </c>
      <c r="K30" s="501">
        <f t="shared" si="2"/>
        <v>1865</v>
      </c>
      <c r="L30" s="502">
        <f t="shared" si="2"/>
        <v>806</v>
      </c>
      <c r="M30" s="502">
        <f t="shared" si="2"/>
        <v>1059</v>
      </c>
      <c r="N30" s="55"/>
    </row>
    <row r="31" spans="1:43" x14ac:dyDescent="0.25">
      <c r="A31" s="201" t="str">
        <f>'1-1'!A30</f>
        <v>113年1月</v>
      </c>
      <c r="B31" s="284">
        <f t="shared" ref="B31:D33" si="3">E31+H31+K31</f>
        <v>4629</v>
      </c>
      <c r="C31" s="283">
        <f t="shared" si="3"/>
        <v>2281</v>
      </c>
      <c r="D31" s="283">
        <f t="shared" si="3"/>
        <v>2348</v>
      </c>
      <c r="E31" s="284">
        <f t="shared" ref="E31:E36" si="4">F31+G31</f>
        <v>3155</v>
      </c>
      <c r="F31" s="283">
        <v>1140</v>
      </c>
      <c r="G31" s="283">
        <v>2015</v>
      </c>
      <c r="H31" s="284">
        <f t="shared" ref="H31:H36" si="5">I31+J31</f>
        <v>1034</v>
      </c>
      <c r="I31" s="283">
        <v>943</v>
      </c>
      <c r="J31" s="560">
        <v>91</v>
      </c>
      <c r="K31" s="284">
        <f t="shared" ref="K31:K36" si="6">L31+M31</f>
        <v>440</v>
      </c>
      <c r="L31" s="283">
        <v>198</v>
      </c>
      <c r="M31" s="283">
        <v>242</v>
      </c>
      <c r="AC31" s="329"/>
      <c r="AD31" s="329"/>
      <c r="AE31" s="329"/>
      <c r="AF31" s="329"/>
      <c r="AG31" s="329"/>
      <c r="AH31" s="329"/>
      <c r="AI31" s="329"/>
      <c r="AJ31" s="329"/>
      <c r="AK31" s="329"/>
      <c r="AL31" s="329"/>
      <c r="AM31" s="329"/>
      <c r="AN31" s="329"/>
    </row>
    <row r="32" spans="1:43" x14ac:dyDescent="0.25">
      <c r="A32" s="202" t="s">
        <v>143</v>
      </c>
      <c r="B32" s="284">
        <f t="shared" si="3"/>
        <v>4554</v>
      </c>
      <c r="C32" s="283">
        <f t="shared" si="3"/>
        <v>2664</v>
      </c>
      <c r="D32" s="560">
        <f t="shared" si="3"/>
        <v>1890</v>
      </c>
      <c r="E32" s="284">
        <f t="shared" si="4"/>
        <v>2999</v>
      </c>
      <c r="F32" s="283">
        <v>1407</v>
      </c>
      <c r="G32" s="283">
        <v>1592</v>
      </c>
      <c r="H32" s="284">
        <f t="shared" si="5"/>
        <v>1096</v>
      </c>
      <c r="I32" s="283">
        <v>1006</v>
      </c>
      <c r="J32" s="560">
        <v>90</v>
      </c>
      <c r="K32" s="284">
        <f t="shared" si="6"/>
        <v>459</v>
      </c>
      <c r="L32" s="283">
        <v>251</v>
      </c>
      <c r="M32" s="283">
        <v>208</v>
      </c>
      <c r="AC32" s="329"/>
      <c r="AD32" s="329"/>
      <c r="AE32" s="329"/>
      <c r="AF32" s="329"/>
      <c r="AG32" s="329"/>
      <c r="AH32" s="329"/>
      <c r="AI32" s="329"/>
      <c r="AJ32" s="329"/>
      <c r="AK32" s="329"/>
      <c r="AL32" s="329"/>
      <c r="AM32" s="329"/>
      <c r="AN32" s="329"/>
    </row>
    <row r="33" spans="1:40" x14ac:dyDescent="0.25">
      <c r="A33" s="202" t="s">
        <v>144</v>
      </c>
      <c r="B33" s="284">
        <f t="shared" si="3"/>
        <v>5074</v>
      </c>
      <c r="C33" s="283">
        <f t="shared" si="3"/>
        <v>2535</v>
      </c>
      <c r="D33" s="560">
        <f t="shared" si="3"/>
        <v>2539</v>
      </c>
      <c r="E33" s="284">
        <f t="shared" si="4"/>
        <v>3390</v>
      </c>
      <c r="F33" s="283">
        <v>1184</v>
      </c>
      <c r="G33" s="283">
        <v>2206</v>
      </c>
      <c r="H33" s="284">
        <f t="shared" si="5"/>
        <v>1302</v>
      </c>
      <c r="I33" s="283">
        <v>1184</v>
      </c>
      <c r="J33" s="560">
        <v>118</v>
      </c>
      <c r="K33" s="284">
        <f t="shared" si="6"/>
        <v>382</v>
      </c>
      <c r="L33" s="283">
        <v>167</v>
      </c>
      <c r="M33" s="283">
        <v>215</v>
      </c>
      <c r="AC33" s="329"/>
      <c r="AD33" s="329"/>
      <c r="AE33" s="329"/>
      <c r="AF33" s="329"/>
      <c r="AG33" s="329"/>
      <c r="AH33" s="329"/>
      <c r="AI33" s="329"/>
      <c r="AJ33" s="329"/>
      <c r="AK33" s="329"/>
      <c r="AL33" s="329"/>
      <c r="AM33" s="329"/>
      <c r="AN33" s="329"/>
    </row>
    <row r="34" spans="1:40" x14ac:dyDescent="0.25">
      <c r="A34" s="202" t="s">
        <v>134</v>
      </c>
      <c r="B34" s="284">
        <f t="shared" ref="B34:D36" si="7">E34+H34+K34</f>
        <v>5055</v>
      </c>
      <c r="C34" s="283">
        <f t="shared" si="7"/>
        <v>2867</v>
      </c>
      <c r="D34" s="560">
        <f t="shared" si="7"/>
        <v>2188</v>
      </c>
      <c r="E34" s="284">
        <f t="shared" si="4"/>
        <v>3242</v>
      </c>
      <c r="F34" s="283">
        <v>1377</v>
      </c>
      <c r="G34" s="283">
        <v>1865</v>
      </c>
      <c r="H34" s="284">
        <f t="shared" si="5"/>
        <v>1381</v>
      </c>
      <c r="I34" s="283">
        <v>1277</v>
      </c>
      <c r="J34" s="560">
        <v>104</v>
      </c>
      <c r="K34" s="284">
        <f t="shared" si="6"/>
        <v>432</v>
      </c>
      <c r="L34" s="283">
        <v>213</v>
      </c>
      <c r="M34" s="283">
        <v>219</v>
      </c>
      <c r="AC34" s="329"/>
      <c r="AD34" s="329"/>
      <c r="AE34" s="329"/>
      <c r="AF34" s="329"/>
      <c r="AG34" s="329"/>
      <c r="AH34" s="329"/>
      <c r="AI34" s="329"/>
      <c r="AJ34" s="329"/>
      <c r="AK34" s="329"/>
      <c r="AL34" s="329"/>
      <c r="AM34" s="329"/>
      <c r="AN34" s="329"/>
    </row>
    <row r="35" spans="1:40" x14ac:dyDescent="0.25">
      <c r="A35" s="202" t="s">
        <v>135</v>
      </c>
      <c r="B35" s="284">
        <f t="shared" si="7"/>
        <v>5250</v>
      </c>
      <c r="C35" s="283">
        <f t="shared" si="7"/>
        <v>2840</v>
      </c>
      <c r="D35" s="560">
        <f t="shared" si="7"/>
        <v>2410</v>
      </c>
      <c r="E35" s="284">
        <f t="shared" si="4"/>
        <v>3378</v>
      </c>
      <c r="F35" s="283">
        <v>1398</v>
      </c>
      <c r="G35" s="283">
        <v>1980</v>
      </c>
      <c r="H35" s="284">
        <f t="shared" si="5"/>
        <v>1390</v>
      </c>
      <c r="I35" s="283">
        <v>1243</v>
      </c>
      <c r="J35" s="560">
        <v>147</v>
      </c>
      <c r="K35" s="284">
        <f t="shared" si="6"/>
        <v>482</v>
      </c>
      <c r="L35" s="283">
        <v>199</v>
      </c>
      <c r="M35" s="283">
        <v>283</v>
      </c>
      <c r="AC35" s="329"/>
      <c r="AD35" s="329"/>
      <c r="AE35" s="329"/>
      <c r="AF35" s="329"/>
      <c r="AG35" s="329"/>
      <c r="AH35" s="329"/>
      <c r="AI35" s="329"/>
      <c r="AJ35" s="329"/>
      <c r="AK35" s="329"/>
      <c r="AL35" s="329"/>
      <c r="AM35" s="329"/>
      <c r="AN35" s="329"/>
    </row>
    <row r="36" spans="1:40" x14ac:dyDescent="0.25">
      <c r="A36" s="202" t="s">
        <v>136</v>
      </c>
      <c r="B36" s="284">
        <f t="shared" si="7"/>
        <v>4667</v>
      </c>
      <c r="C36" s="283">
        <f t="shared" si="7"/>
        <v>2551</v>
      </c>
      <c r="D36" s="560">
        <f t="shared" si="7"/>
        <v>2116</v>
      </c>
      <c r="E36" s="284">
        <f t="shared" si="4"/>
        <v>2968</v>
      </c>
      <c r="F36" s="283">
        <v>1240</v>
      </c>
      <c r="G36" s="283">
        <v>1728</v>
      </c>
      <c r="H36" s="284">
        <f t="shared" si="5"/>
        <v>1208</v>
      </c>
      <c r="I36" s="283">
        <v>1098</v>
      </c>
      <c r="J36" s="560">
        <v>110</v>
      </c>
      <c r="K36" s="284">
        <f t="shared" si="6"/>
        <v>491</v>
      </c>
      <c r="L36" s="283">
        <v>213</v>
      </c>
      <c r="M36" s="283">
        <v>278</v>
      </c>
      <c r="AC36" s="329"/>
      <c r="AD36" s="329"/>
      <c r="AE36" s="329"/>
      <c r="AF36" s="329"/>
      <c r="AG36" s="329"/>
      <c r="AH36" s="329"/>
      <c r="AI36" s="329"/>
      <c r="AJ36" s="329"/>
      <c r="AK36" s="329"/>
      <c r="AL36" s="329"/>
      <c r="AM36" s="329"/>
      <c r="AN36" s="329"/>
    </row>
    <row r="37" spans="1:40" x14ac:dyDescent="0.25">
      <c r="A37" s="202" t="s">
        <v>137</v>
      </c>
      <c r="B37" s="284">
        <f t="shared" ref="B37:D42" si="8">E37+H37+K37</f>
        <v>5298</v>
      </c>
      <c r="C37" s="283">
        <f t="shared" si="8"/>
        <v>2706</v>
      </c>
      <c r="D37" s="560">
        <f t="shared" si="8"/>
        <v>2592</v>
      </c>
      <c r="E37" s="284">
        <f t="shared" ref="E37:E42" si="9">F37+G37</f>
        <v>3527</v>
      </c>
      <c r="F37" s="283">
        <v>1433</v>
      </c>
      <c r="G37" s="283">
        <v>2094</v>
      </c>
      <c r="H37" s="284">
        <f t="shared" ref="H37:H42" si="10">I37+J37</f>
        <v>1181</v>
      </c>
      <c r="I37" s="283">
        <v>1041</v>
      </c>
      <c r="J37" s="560">
        <v>140</v>
      </c>
      <c r="K37" s="284">
        <f t="shared" ref="K37:K42" si="11">L37+M37</f>
        <v>590</v>
      </c>
      <c r="L37" s="283">
        <v>232</v>
      </c>
      <c r="M37" s="283">
        <v>358</v>
      </c>
      <c r="AC37" s="329"/>
      <c r="AD37" s="329"/>
      <c r="AE37" s="329"/>
      <c r="AF37" s="329"/>
      <c r="AG37" s="329"/>
      <c r="AH37" s="329"/>
      <c r="AI37" s="329"/>
      <c r="AJ37" s="329"/>
      <c r="AK37" s="329"/>
      <c r="AL37" s="329"/>
      <c r="AM37" s="329"/>
      <c r="AN37" s="329"/>
    </row>
    <row r="38" spans="1:40" x14ac:dyDescent="0.25">
      <c r="A38" s="202" t="s">
        <v>138</v>
      </c>
      <c r="B38" s="284">
        <f t="shared" si="8"/>
        <v>5577</v>
      </c>
      <c r="C38" s="283">
        <f t="shared" si="8"/>
        <v>2960</v>
      </c>
      <c r="D38" s="560">
        <f t="shared" si="8"/>
        <v>2617</v>
      </c>
      <c r="E38" s="284">
        <f t="shared" si="9"/>
        <v>3598</v>
      </c>
      <c r="F38" s="283">
        <v>1445</v>
      </c>
      <c r="G38" s="283">
        <v>2153</v>
      </c>
      <c r="H38" s="284">
        <f t="shared" si="10"/>
        <v>1299</v>
      </c>
      <c r="I38" s="283">
        <v>1173</v>
      </c>
      <c r="J38" s="560">
        <v>126</v>
      </c>
      <c r="K38" s="284">
        <f t="shared" si="11"/>
        <v>680</v>
      </c>
      <c r="L38" s="283">
        <v>342</v>
      </c>
      <c r="M38" s="283">
        <v>338</v>
      </c>
      <c r="AC38" s="329"/>
      <c r="AD38" s="329"/>
      <c r="AE38" s="329"/>
      <c r="AF38" s="329"/>
      <c r="AG38" s="329"/>
      <c r="AH38" s="329"/>
      <c r="AI38" s="329"/>
      <c r="AJ38" s="329"/>
      <c r="AK38" s="329"/>
      <c r="AL38" s="329"/>
      <c r="AM38" s="329"/>
      <c r="AN38" s="329"/>
    </row>
    <row r="39" spans="1:40" x14ac:dyDescent="0.25">
      <c r="A39" s="202" t="s">
        <v>139</v>
      </c>
      <c r="B39" s="284">
        <f t="shared" si="8"/>
        <v>5014</v>
      </c>
      <c r="C39" s="283">
        <f t="shared" si="8"/>
        <v>2715</v>
      </c>
      <c r="D39" s="560">
        <f t="shared" si="8"/>
        <v>2299</v>
      </c>
      <c r="E39" s="284">
        <f t="shared" si="9"/>
        <v>3150</v>
      </c>
      <c r="F39" s="283">
        <v>1285</v>
      </c>
      <c r="G39" s="283">
        <v>1865</v>
      </c>
      <c r="H39" s="284">
        <f t="shared" si="10"/>
        <v>1264</v>
      </c>
      <c r="I39" s="283">
        <v>1157</v>
      </c>
      <c r="J39" s="560">
        <v>107</v>
      </c>
      <c r="K39" s="284">
        <f t="shared" si="11"/>
        <v>600</v>
      </c>
      <c r="L39" s="283">
        <v>273</v>
      </c>
      <c r="M39" s="283">
        <v>327</v>
      </c>
      <c r="AC39" s="329"/>
      <c r="AD39" s="329"/>
      <c r="AE39" s="329"/>
      <c r="AF39" s="329"/>
      <c r="AG39" s="329"/>
      <c r="AH39" s="329"/>
      <c r="AI39" s="329"/>
      <c r="AJ39" s="329"/>
      <c r="AK39" s="329"/>
      <c r="AL39" s="329"/>
      <c r="AM39" s="329"/>
      <c r="AN39" s="329"/>
    </row>
    <row r="40" spans="1:40" x14ac:dyDescent="0.25">
      <c r="A40" s="202" t="s">
        <v>140</v>
      </c>
      <c r="B40" s="284">
        <f t="shared" si="8"/>
        <v>5159</v>
      </c>
      <c r="C40" s="283">
        <f t="shared" ref="C40:D42" si="12">F40+I40+L40</f>
        <v>2731</v>
      </c>
      <c r="D40" s="560">
        <f t="shared" si="12"/>
        <v>2428</v>
      </c>
      <c r="E40" s="284">
        <f t="shared" si="9"/>
        <v>3336</v>
      </c>
      <c r="F40" s="283">
        <v>1341</v>
      </c>
      <c r="G40" s="283">
        <v>1995</v>
      </c>
      <c r="H40" s="284">
        <f t="shared" si="10"/>
        <v>1207</v>
      </c>
      <c r="I40" s="283">
        <v>1107</v>
      </c>
      <c r="J40" s="283">
        <v>100</v>
      </c>
      <c r="K40" s="284">
        <f t="shared" si="11"/>
        <v>616</v>
      </c>
      <c r="L40" s="283">
        <v>283</v>
      </c>
      <c r="M40" s="283">
        <v>333</v>
      </c>
      <c r="AC40" s="329"/>
      <c r="AD40" s="329"/>
      <c r="AE40" s="329"/>
      <c r="AF40" s="329"/>
      <c r="AG40" s="329"/>
      <c r="AH40" s="329"/>
      <c r="AI40" s="329"/>
      <c r="AJ40" s="329"/>
      <c r="AK40" s="329"/>
      <c r="AL40" s="329"/>
      <c r="AM40" s="329"/>
      <c r="AN40" s="329"/>
    </row>
    <row r="41" spans="1:40" x14ac:dyDescent="0.25">
      <c r="A41" s="202" t="s">
        <v>141</v>
      </c>
      <c r="B41" s="284">
        <f t="shared" si="8"/>
        <v>5485</v>
      </c>
      <c r="C41" s="283">
        <f t="shared" si="12"/>
        <v>2864</v>
      </c>
      <c r="D41" s="560">
        <f t="shared" si="12"/>
        <v>2621</v>
      </c>
      <c r="E41" s="284">
        <f t="shared" si="9"/>
        <v>3610</v>
      </c>
      <c r="F41" s="283">
        <v>1439</v>
      </c>
      <c r="G41" s="283">
        <v>2171</v>
      </c>
      <c r="H41" s="284">
        <f t="shared" si="10"/>
        <v>1284</v>
      </c>
      <c r="I41" s="283">
        <v>1193</v>
      </c>
      <c r="J41" s="283">
        <v>91</v>
      </c>
      <c r="K41" s="284">
        <f t="shared" si="11"/>
        <v>591</v>
      </c>
      <c r="L41" s="283">
        <v>232</v>
      </c>
      <c r="M41" s="283">
        <v>359</v>
      </c>
      <c r="AC41" s="329"/>
      <c r="AD41" s="329"/>
      <c r="AE41" s="329"/>
      <c r="AF41" s="329"/>
      <c r="AG41" s="329"/>
      <c r="AH41" s="329"/>
      <c r="AI41" s="329"/>
      <c r="AJ41" s="329"/>
      <c r="AK41" s="329"/>
      <c r="AL41" s="329"/>
      <c r="AM41" s="329"/>
      <c r="AN41" s="329"/>
    </row>
    <row r="42" spans="1:40" x14ac:dyDescent="0.25">
      <c r="A42" s="202" t="s">
        <v>142</v>
      </c>
      <c r="B42" s="284">
        <f t="shared" si="8"/>
        <v>6212</v>
      </c>
      <c r="C42" s="283">
        <f t="shared" si="12"/>
        <v>3376</v>
      </c>
      <c r="D42" s="560">
        <f t="shared" si="12"/>
        <v>2836</v>
      </c>
      <c r="E42" s="284">
        <f t="shared" si="9"/>
        <v>4163</v>
      </c>
      <c r="F42" s="283">
        <v>1796</v>
      </c>
      <c r="G42" s="283">
        <v>2367</v>
      </c>
      <c r="H42" s="284">
        <f t="shared" si="10"/>
        <v>1391</v>
      </c>
      <c r="I42" s="283">
        <v>1289</v>
      </c>
      <c r="J42" s="283">
        <v>102</v>
      </c>
      <c r="K42" s="284">
        <f t="shared" si="11"/>
        <v>658</v>
      </c>
      <c r="L42" s="283">
        <v>291</v>
      </c>
      <c r="M42" s="283">
        <v>367</v>
      </c>
      <c r="AC42" s="329"/>
      <c r="AD42" s="329"/>
      <c r="AE42" s="329"/>
      <c r="AF42" s="329"/>
      <c r="AG42" s="329"/>
      <c r="AH42" s="329"/>
      <c r="AI42" s="329"/>
      <c r="AJ42" s="329"/>
      <c r="AK42" s="329"/>
      <c r="AL42" s="329"/>
      <c r="AM42" s="329"/>
      <c r="AN42" s="329"/>
    </row>
    <row r="43" spans="1:40" ht="13.9" customHeight="1" thickBot="1" x14ac:dyDescent="0.3">
      <c r="A43" s="519" t="str">
        <f>'1-1'!A42</f>
        <v>113年累積至12月</v>
      </c>
      <c r="B43" s="517">
        <f>SUM(B31:B42)</f>
        <v>61974</v>
      </c>
      <c r="C43" s="518">
        <f t="shared" ref="C43:M43" si="13">SUM(C31:C42)</f>
        <v>33090</v>
      </c>
      <c r="D43" s="518">
        <f t="shared" si="13"/>
        <v>28884</v>
      </c>
      <c r="E43" s="517">
        <f t="shared" si="13"/>
        <v>40516</v>
      </c>
      <c r="F43" s="518">
        <f t="shared" si="13"/>
        <v>16485</v>
      </c>
      <c r="G43" s="518">
        <f t="shared" si="13"/>
        <v>24031</v>
      </c>
      <c r="H43" s="517">
        <f t="shared" si="13"/>
        <v>15037</v>
      </c>
      <c r="I43" s="518">
        <f t="shared" si="13"/>
        <v>13711</v>
      </c>
      <c r="J43" s="518">
        <f t="shared" si="13"/>
        <v>1326</v>
      </c>
      <c r="K43" s="517">
        <f t="shared" si="13"/>
        <v>6421</v>
      </c>
      <c r="L43" s="518">
        <f t="shared" si="13"/>
        <v>2894</v>
      </c>
      <c r="M43" s="518">
        <f t="shared" si="13"/>
        <v>3527</v>
      </c>
      <c r="AC43" s="329"/>
      <c r="AD43" s="329"/>
      <c r="AE43" s="329"/>
      <c r="AF43" s="329"/>
      <c r="AG43" s="329"/>
      <c r="AH43" s="329"/>
      <c r="AI43" s="329"/>
      <c r="AJ43" s="329"/>
      <c r="AK43" s="329"/>
      <c r="AL43" s="329"/>
      <c r="AM43" s="329"/>
      <c r="AN43" s="329"/>
    </row>
    <row r="44" spans="1:40" ht="30.75" customHeight="1" x14ac:dyDescent="0.25">
      <c r="A44" s="203" t="str">
        <f>'1-1'!A43</f>
        <v>113年第4季較上年同期%</v>
      </c>
      <c r="B44" s="262">
        <f t="shared" ref="B44:M44" si="14">(B30/B16-1)*100</f>
        <v>6.5419379305985625</v>
      </c>
      <c r="C44" s="260">
        <f t="shared" si="14"/>
        <v>5.5287613221973952</v>
      </c>
      <c r="D44" s="261">
        <f t="shared" si="14"/>
        <v>7.7185792349726778</v>
      </c>
      <c r="E44" s="260">
        <f t="shared" si="14"/>
        <v>1.954845814977979</v>
      </c>
      <c r="F44" s="544">
        <f t="shared" si="14"/>
        <v>0.17513134851139256</v>
      </c>
      <c r="G44" s="260">
        <f t="shared" si="14"/>
        <v>3.2395701643489261</v>
      </c>
      <c r="H44" s="498">
        <f t="shared" si="14"/>
        <v>15.12455516014235</v>
      </c>
      <c r="I44" s="497">
        <f t="shared" si="14"/>
        <v>14.045122338735293</v>
      </c>
      <c r="J44" s="261">
        <f t="shared" si="14"/>
        <v>30.222222222222218</v>
      </c>
      <c r="K44" s="260">
        <f t="shared" si="14"/>
        <v>20.090148100450733</v>
      </c>
      <c r="L44" s="260">
        <f t="shared" si="14"/>
        <v>2.5445292620865034</v>
      </c>
      <c r="M44" s="260">
        <f t="shared" si="14"/>
        <v>38.070404172099082</v>
      </c>
    </row>
    <row r="45" spans="1:40" ht="30.75" customHeight="1" thickBot="1" x14ac:dyDescent="0.3">
      <c r="A45" s="204" t="str">
        <f>'1-1'!A44</f>
        <v>累積至113年12月較上年同期%</v>
      </c>
      <c r="B45" s="236">
        <f t="shared" ref="B45:M45" si="15">(B43/B29-1)*100</f>
        <v>3.8107841002361864</v>
      </c>
      <c r="C45" s="237">
        <f t="shared" si="15"/>
        <v>0.8533983541603174</v>
      </c>
      <c r="D45" s="237">
        <f t="shared" si="15"/>
        <v>7.4193908289635235</v>
      </c>
      <c r="E45" s="236">
        <f t="shared" si="15"/>
        <v>3.214958985071581</v>
      </c>
      <c r="F45" s="545">
        <f t="shared" si="15"/>
        <v>-0.41080166737147428</v>
      </c>
      <c r="G45" s="237">
        <f t="shared" si="15"/>
        <v>5.8587727412889201</v>
      </c>
      <c r="H45" s="236">
        <f t="shared" si="15"/>
        <v>7.1392946205913743</v>
      </c>
      <c r="I45" s="237">
        <f t="shared" si="15"/>
        <v>4.5922648562056523</v>
      </c>
      <c r="J45" s="237">
        <f t="shared" si="15"/>
        <v>43.196544276457892</v>
      </c>
      <c r="K45" s="546">
        <f t="shared" si="15"/>
        <v>0.17160686427457605</v>
      </c>
      <c r="L45" s="237">
        <f t="shared" si="15"/>
        <v>-8.0686149936467615</v>
      </c>
      <c r="M45" s="237">
        <f t="shared" si="15"/>
        <v>8.1238503985285213</v>
      </c>
    </row>
    <row r="46" spans="1:40" s="25" customFormat="1" x14ac:dyDescent="0.25">
      <c r="A46" s="579" t="s">
        <v>41</v>
      </c>
      <c r="B46" s="579"/>
      <c r="C46" s="579"/>
      <c r="D46" s="579"/>
      <c r="E46" s="579"/>
      <c r="F46" s="579"/>
      <c r="G46" s="579"/>
      <c r="H46" s="579"/>
      <c r="I46" s="579"/>
      <c r="J46" s="579"/>
      <c r="K46" s="579"/>
      <c r="L46" s="579"/>
      <c r="M46" s="579"/>
      <c r="O46" s="279"/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</row>
    <row r="47" spans="1:40" x14ac:dyDescent="0.25">
      <c r="A47" s="579" t="s">
        <v>42</v>
      </c>
      <c r="B47" s="579"/>
      <c r="C47" s="579"/>
      <c r="D47" s="579"/>
      <c r="E47" s="579"/>
      <c r="F47" s="579"/>
      <c r="G47" s="579"/>
      <c r="H47" s="579"/>
      <c r="I47" s="579"/>
      <c r="J47" s="579"/>
      <c r="K47" s="579"/>
      <c r="L47" s="579"/>
      <c r="M47" s="579"/>
    </row>
    <row r="48" spans="1:40" x14ac:dyDescent="0.25">
      <c r="B48" s="296"/>
      <c r="C48" s="296"/>
      <c r="D48" s="296"/>
      <c r="E48" s="296"/>
      <c r="F48" s="296"/>
      <c r="G48" s="296"/>
      <c r="H48" s="296"/>
      <c r="I48" s="296"/>
      <c r="J48" s="296"/>
      <c r="K48" s="296"/>
      <c r="L48" s="296"/>
      <c r="M48" s="296"/>
    </row>
    <row r="49" spans="1:13" x14ac:dyDescent="0.25">
      <c r="A49" s="207"/>
      <c r="B49" s="340"/>
      <c r="C49" s="340"/>
      <c r="D49" s="340"/>
      <c r="E49" s="340"/>
      <c r="F49" s="340"/>
      <c r="G49" s="340"/>
      <c r="H49" s="340"/>
      <c r="I49" s="340"/>
      <c r="J49" s="340"/>
      <c r="K49" s="340"/>
      <c r="L49" s="340"/>
      <c r="M49" s="340"/>
    </row>
    <row r="50" spans="1:13" x14ac:dyDescent="0.25">
      <c r="A50" s="207"/>
      <c r="B50" s="340"/>
      <c r="C50" s="340"/>
      <c r="D50" s="340"/>
      <c r="E50" s="340"/>
      <c r="F50" s="340"/>
      <c r="G50" s="340"/>
      <c r="H50" s="340"/>
      <c r="I50" s="340"/>
      <c r="J50" s="340"/>
      <c r="K50" s="340"/>
      <c r="L50" s="340"/>
      <c r="M50" s="340"/>
    </row>
    <row r="51" spans="1:13" x14ac:dyDescent="0.25">
      <c r="A51" s="207"/>
      <c r="B51" s="340"/>
      <c r="C51" s="340"/>
      <c r="D51" s="340"/>
      <c r="E51" s="340"/>
      <c r="F51" s="340"/>
      <c r="G51" s="340"/>
      <c r="H51" s="340"/>
      <c r="I51" s="340"/>
      <c r="J51" s="340"/>
      <c r="K51" s="340"/>
      <c r="L51" s="340"/>
      <c r="M51" s="340"/>
    </row>
    <row r="52" spans="1:13" x14ac:dyDescent="0.25">
      <c r="A52" s="207"/>
      <c r="B52" s="340"/>
      <c r="C52" s="340"/>
      <c r="D52" s="340"/>
      <c r="E52" s="340"/>
      <c r="F52" s="340"/>
      <c r="G52" s="340"/>
      <c r="H52" s="340"/>
      <c r="I52" s="340"/>
      <c r="J52" s="340"/>
      <c r="K52" s="340"/>
      <c r="L52" s="340"/>
      <c r="M52" s="340"/>
    </row>
    <row r="53" spans="1:13" x14ac:dyDescent="0.25">
      <c r="A53" s="207"/>
      <c r="B53" s="340"/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</row>
    <row r="54" spans="1:13" x14ac:dyDescent="0.25">
      <c r="A54" s="207"/>
      <c r="B54" s="340"/>
      <c r="C54" s="340"/>
      <c r="D54" s="340"/>
      <c r="E54" s="340"/>
      <c r="F54" s="340"/>
      <c r="G54" s="340"/>
      <c r="H54" s="340"/>
      <c r="I54" s="340"/>
      <c r="J54" s="340"/>
      <c r="K54" s="340"/>
      <c r="L54" s="340"/>
      <c r="M54" s="340"/>
    </row>
    <row r="55" spans="1:13" x14ac:dyDescent="0.25">
      <c r="A55" s="207"/>
      <c r="B55" s="340"/>
      <c r="C55" s="340"/>
      <c r="D55" s="340"/>
      <c r="E55" s="340"/>
      <c r="F55" s="340"/>
      <c r="G55" s="340"/>
      <c r="H55" s="340"/>
      <c r="I55" s="340"/>
      <c r="J55" s="340"/>
      <c r="K55" s="340"/>
      <c r="L55" s="340"/>
      <c r="M55" s="340"/>
    </row>
    <row r="56" spans="1:13" x14ac:dyDescent="0.25">
      <c r="A56" s="207"/>
      <c r="B56" s="340"/>
      <c r="C56" s="340"/>
      <c r="D56" s="340"/>
      <c r="E56" s="340"/>
      <c r="F56" s="340"/>
      <c r="G56" s="340"/>
      <c r="H56" s="340"/>
      <c r="I56" s="340"/>
      <c r="J56" s="340"/>
      <c r="K56" s="340"/>
      <c r="L56" s="340"/>
      <c r="M56" s="340"/>
    </row>
    <row r="57" spans="1:13" x14ac:dyDescent="0.25">
      <c r="A57" s="205"/>
      <c r="B57" s="296"/>
      <c r="C57" s="296"/>
      <c r="D57" s="296"/>
      <c r="E57" s="296"/>
      <c r="F57" s="296"/>
      <c r="G57" s="296"/>
      <c r="H57" s="296"/>
      <c r="I57" s="296"/>
      <c r="J57" s="296"/>
      <c r="K57" s="296"/>
      <c r="L57" s="296"/>
      <c r="M57" s="296"/>
    </row>
    <row r="58" spans="1:13" x14ac:dyDescent="0.25">
      <c r="A58" s="207"/>
      <c r="B58" s="296"/>
      <c r="C58" s="296"/>
      <c r="D58" s="296"/>
      <c r="E58" s="296"/>
      <c r="F58" s="296"/>
      <c r="G58" s="296"/>
      <c r="H58" s="296"/>
      <c r="I58" s="296"/>
      <c r="J58" s="296"/>
      <c r="K58" s="296"/>
      <c r="L58" s="296"/>
      <c r="M58" s="296"/>
    </row>
    <row r="59" spans="1:13" x14ac:dyDescent="0.25">
      <c r="A59" s="207"/>
      <c r="B59" s="296"/>
      <c r="C59" s="296"/>
      <c r="D59" s="296"/>
      <c r="E59" s="296"/>
      <c r="F59" s="296"/>
      <c r="G59" s="296"/>
      <c r="H59" s="296"/>
      <c r="I59" s="296"/>
      <c r="J59" s="296"/>
      <c r="K59" s="296"/>
      <c r="L59" s="296"/>
      <c r="M59" s="296"/>
    </row>
    <row r="60" spans="1:13" x14ac:dyDescent="0.25">
      <c r="A60" s="207"/>
      <c r="B60" s="296"/>
      <c r="C60" s="296"/>
      <c r="D60" s="296"/>
      <c r="E60" s="296"/>
      <c r="F60" s="296"/>
      <c r="G60" s="296"/>
      <c r="H60" s="296"/>
      <c r="I60" s="296"/>
      <c r="J60" s="296"/>
      <c r="K60" s="296"/>
      <c r="L60" s="296"/>
      <c r="M60" s="296"/>
    </row>
    <row r="61" spans="1:13" x14ac:dyDescent="0.25">
      <c r="A61" s="207"/>
      <c r="B61" s="296"/>
      <c r="C61" s="296"/>
      <c r="D61" s="296"/>
      <c r="E61" s="296"/>
      <c r="F61" s="296"/>
      <c r="G61" s="296"/>
      <c r="H61" s="296"/>
      <c r="I61" s="296"/>
      <c r="J61" s="296"/>
      <c r="K61" s="296"/>
      <c r="L61" s="296"/>
      <c r="M61" s="296"/>
    </row>
    <row r="62" spans="1:13" x14ac:dyDescent="0.25">
      <c r="A62" s="207"/>
      <c r="B62" s="296"/>
      <c r="C62" s="296"/>
      <c r="D62" s="296"/>
      <c r="E62" s="296"/>
      <c r="F62" s="296"/>
      <c r="G62" s="296"/>
      <c r="H62" s="296"/>
      <c r="I62" s="296"/>
      <c r="J62" s="296"/>
      <c r="K62" s="296"/>
      <c r="L62" s="296"/>
      <c r="M62" s="296"/>
    </row>
    <row r="63" spans="1:13" x14ac:dyDescent="0.25">
      <c r="A63" s="207"/>
      <c r="B63" s="296"/>
      <c r="C63" s="296"/>
      <c r="D63" s="296"/>
      <c r="E63" s="296"/>
      <c r="F63" s="296"/>
      <c r="G63" s="296"/>
      <c r="H63" s="296"/>
      <c r="I63" s="296"/>
      <c r="J63" s="296"/>
      <c r="K63" s="296"/>
      <c r="L63" s="296"/>
      <c r="M63" s="296"/>
    </row>
    <row r="64" spans="1:13" x14ac:dyDescent="0.25">
      <c r="A64" s="207"/>
      <c r="B64" s="296"/>
      <c r="C64" s="296"/>
      <c r="D64" s="296"/>
      <c r="E64" s="296"/>
      <c r="F64" s="296"/>
      <c r="G64" s="296"/>
      <c r="H64" s="296"/>
      <c r="I64" s="296"/>
      <c r="J64" s="296"/>
      <c r="K64" s="296"/>
      <c r="L64" s="296"/>
      <c r="M64" s="296"/>
    </row>
    <row r="65" spans="1:13" x14ac:dyDescent="0.25">
      <c r="A65" s="207"/>
      <c r="B65" s="296"/>
      <c r="C65" s="296"/>
      <c r="D65" s="296"/>
      <c r="E65" s="296"/>
      <c r="F65" s="296"/>
      <c r="G65" s="296"/>
      <c r="H65" s="296"/>
      <c r="I65" s="296"/>
      <c r="J65" s="296"/>
      <c r="K65" s="296"/>
      <c r="L65" s="296"/>
      <c r="M65" s="296"/>
    </row>
    <row r="66" spans="1:13" x14ac:dyDescent="0.25">
      <c r="A66" s="207"/>
      <c r="B66" s="296"/>
      <c r="C66" s="296"/>
      <c r="D66" s="296"/>
      <c r="E66" s="296"/>
      <c r="F66" s="296"/>
      <c r="G66" s="296"/>
      <c r="H66" s="296"/>
      <c r="I66" s="296"/>
      <c r="J66" s="296"/>
      <c r="K66" s="296"/>
      <c r="L66" s="296"/>
      <c r="M66" s="296"/>
    </row>
    <row r="67" spans="1:13" x14ac:dyDescent="0.25">
      <c r="A67" s="207"/>
      <c r="B67" s="484"/>
      <c r="C67" s="484"/>
      <c r="D67" s="484"/>
      <c r="E67" s="484"/>
      <c r="F67" s="484"/>
      <c r="G67" s="484"/>
      <c r="H67" s="484"/>
      <c r="I67" s="484"/>
      <c r="J67" s="484"/>
      <c r="K67" s="484"/>
      <c r="L67" s="484"/>
      <c r="M67" s="484"/>
    </row>
    <row r="68" spans="1:13" x14ac:dyDescent="0.25">
      <c r="A68" s="207"/>
      <c r="B68" s="485"/>
      <c r="C68" s="484"/>
      <c r="D68" s="484"/>
      <c r="E68" s="484"/>
      <c r="F68" s="484"/>
      <c r="G68" s="484"/>
      <c r="H68" s="484"/>
      <c r="I68" s="484"/>
      <c r="J68" s="484"/>
      <c r="K68" s="484"/>
      <c r="L68" s="484"/>
      <c r="M68" s="484"/>
    </row>
    <row r="69" spans="1:13" x14ac:dyDescent="0.25">
      <c r="A69" s="207"/>
      <c r="B69" s="484"/>
      <c r="C69" s="484"/>
      <c r="D69" s="484"/>
      <c r="E69" s="484"/>
      <c r="F69" s="484"/>
      <c r="G69" s="484"/>
      <c r="H69" s="484"/>
      <c r="I69" s="484"/>
      <c r="J69" s="484"/>
      <c r="K69" s="484"/>
      <c r="L69" s="484"/>
      <c r="M69" s="484"/>
    </row>
    <row r="70" spans="1:13" x14ac:dyDescent="0.25">
      <c r="A70" s="207"/>
      <c r="B70" s="484"/>
      <c r="C70" s="484"/>
      <c r="D70" s="484"/>
      <c r="E70" s="484"/>
      <c r="F70" s="485"/>
      <c r="G70" s="484"/>
      <c r="H70" s="484"/>
      <c r="I70" s="484"/>
      <c r="J70" s="484"/>
      <c r="K70" s="484"/>
      <c r="L70" s="484"/>
      <c r="M70" s="484"/>
    </row>
    <row r="71" spans="1:13" x14ac:dyDescent="0.25">
      <c r="A71" s="207"/>
      <c r="B71" s="485"/>
      <c r="C71" s="484"/>
      <c r="D71" s="484"/>
      <c r="E71" s="484"/>
      <c r="F71" s="484"/>
      <c r="G71" s="484"/>
      <c r="H71" s="484"/>
      <c r="I71" s="484"/>
      <c r="J71" s="484"/>
      <c r="K71" s="484"/>
      <c r="L71" s="484"/>
      <c r="M71" s="484"/>
    </row>
    <row r="72" spans="1:13" x14ac:dyDescent="0.25">
      <c r="A72" s="207"/>
      <c r="B72" s="484"/>
      <c r="C72" s="484"/>
      <c r="D72" s="484"/>
      <c r="E72" s="484"/>
      <c r="F72" s="484"/>
      <c r="G72" s="484"/>
      <c r="H72" s="484"/>
      <c r="I72" s="484"/>
      <c r="J72" s="484"/>
      <c r="K72" s="484"/>
      <c r="L72" s="484"/>
      <c r="M72" s="484"/>
    </row>
    <row r="73" spans="1:13" x14ac:dyDescent="0.25">
      <c r="A73" s="207"/>
      <c r="B73" s="484"/>
      <c r="C73" s="484"/>
      <c r="D73" s="484"/>
      <c r="E73" s="484"/>
      <c r="F73" s="485"/>
      <c r="G73" s="484"/>
      <c r="H73" s="484"/>
      <c r="I73" s="484"/>
      <c r="J73" s="484"/>
      <c r="K73" s="485"/>
      <c r="L73" s="484"/>
      <c r="M73" s="484"/>
    </row>
    <row r="74" spans="1:13" x14ac:dyDescent="0.25">
      <c r="B74" s="296"/>
      <c r="C74" s="296"/>
      <c r="D74" s="296"/>
      <c r="E74" s="296"/>
      <c r="F74" s="296"/>
      <c r="G74" s="296"/>
      <c r="H74" s="296"/>
      <c r="I74" s="296"/>
      <c r="J74" s="296"/>
      <c r="K74" s="296"/>
      <c r="L74" s="296"/>
      <c r="M74" s="296"/>
    </row>
    <row r="75" spans="1:13" x14ac:dyDescent="0.25">
      <c r="B75" s="296"/>
    </row>
  </sheetData>
  <mergeCells count="8">
    <mergeCell ref="A47:M47"/>
    <mergeCell ref="A46:M46"/>
    <mergeCell ref="A1:M1"/>
    <mergeCell ref="B2:D2"/>
    <mergeCell ref="E2:G2"/>
    <mergeCell ref="H2:J2"/>
    <mergeCell ref="K2:M2"/>
    <mergeCell ref="A2:A3"/>
  </mergeCells>
  <phoneticPr fontId="2" type="noConversion"/>
  <printOptions horizontalCentered="1"/>
  <pageMargins left="0.55118110236220474" right="0.23622047244094491" top="0.98425196850393704" bottom="0.98425196850393704" header="0.51181102362204722" footer="0.51181102362204722"/>
  <pageSetup paperSize="9" orientation="portrait" r:id="rId1"/>
  <headerFooter alignWithMargins="0">
    <oddFooter>&amp;C&amp;"Times New Roman,標準"-3-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75"/>
  <sheetViews>
    <sheetView view="pageBreakPreview" zoomScale="85" zoomScaleNormal="85" zoomScaleSheetLayoutView="85" workbookViewId="0">
      <pane xSplit="1" ySplit="5" topLeftCell="B14" activePane="bottomRight" state="frozen"/>
      <selection activeCell="B23" sqref="B23"/>
      <selection pane="topRight" activeCell="B23" sqref="B23"/>
      <selection pane="bottomLeft" activeCell="B23" sqref="B23"/>
      <selection pane="bottomRight" activeCell="R39" sqref="R39"/>
    </sheetView>
  </sheetViews>
  <sheetFormatPr defaultRowHeight="16.5" x14ac:dyDescent="0.25"/>
  <cols>
    <col min="1" max="1" width="15" style="19" customWidth="1"/>
    <col min="2" max="12" width="6.625" style="31" customWidth="1"/>
    <col min="13" max="13" width="6.625" style="1" customWidth="1"/>
    <col min="14" max="15" width="8.75" customWidth="1"/>
    <col min="16" max="23" width="4.875" customWidth="1"/>
    <col min="24" max="30" width="4.875" style="1" customWidth="1"/>
    <col min="31" max="31" width="9" style="1"/>
    <col min="32" max="46" width="7.75" style="1" customWidth="1"/>
    <col min="47" max="16384" width="9" style="1"/>
  </cols>
  <sheetData>
    <row r="1" spans="1:39" ht="30.2" customHeight="1" thickBot="1" x14ac:dyDescent="0.3">
      <c r="A1" s="587" t="s">
        <v>191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</row>
    <row r="2" spans="1:39" ht="18" customHeight="1" thickBot="1" x14ac:dyDescent="0.3">
      <c r="A2" s="598" t="s">
        <v>210</v>
      </c>
      <c r="B2" s="596" t="s">
        <v>43</v>
      </c>
      <c r="C2" s="590" t="s">
        <v>44</v>
      </c>
      <c r="D2" s="591"/>
      <c r="E2" s="591"/>
      <c r="F2" s="591"/>
      <c r="G2" s="592" t="s">
        <v>54</v>
      </c>
      <c r="H2" s="593"/>
      <c r="I2" s="594"/>
      <c r="J2" s="595" t="s">
        <v>45</v>
      </c>
      <c r="K2" s="595"/>
      <c r="L2" s="595"/>
      <c r="M2" s="595"/>
      <c r="N2" s="299"/>
      <c r="AB2"/>
      <c r="AC2"/>
      <c r="AD2"/>
      <c r="AE2"/>
      <c r="AF2"/>
      <c r="AG2"/>
      <c r="AH2"/>
      <c r="AI2"/>
      <c r="AJ2"/>
    </row>
    <row r="3" spans="1:39" ht="18" customHeight="1" thickBot="1" x14ac:dyDescent="0.3">
      <c r="A3" s="599"/>
      <c r="B3" s="597"/>
      <c r="C3" s="321" t="s">
        <v>187</v>
      </c>
      <c r="D3" s="320" t="s">
        <v>184</v>
      </c>
      <c r="E3" s="319" t="s">
        <v>185</v>
      </c>
      <c r="F3" s="318" t="s">
        <v>186</v>
      </c>
      <c r="G3" s="319" t="s">
        <v>187</v>
      </c>
      <c r="H3" s="318" t="s">
        <v>181</v>
      </c>
      <c r="I3" s="319" t="s">
        <v>182</v>
      </c>
      <c r="J3" s="322" t="s">
        <v>187</v>
      </c>
      <c r="K3" s="319" t="s">
        <v>181</v>
      </c>
      <c r="L3" s="318" t="s">
        <v>182</v>
      </c>
      <c r="M3" s="320" t="s">
        <v>183</v>
      </c>
      <c r="N3" s="299"/>
      <c r="AB3"/>
      <c r="AC3"/>
      <c r="AD3"/>
      <c r="AE3"/>
      <c r="AF3"/>
      <c r="AG3"/>
      <c r="AH3"/>
      <c r="AI3"/>
      <c r="AJ3"/>
    </row>
    <row r="4" spans="1:39" ht="17.25" hidden="1" customHeight="1" x14ac:dyDescent="0.25">
      <c r="A4" s="214" t="s">
        <v>151</v>
      </c>
      <c r="B4" s="62">
        <v>879</v>
      </c>
      <c r="C4" s="317">
        <v>429</v>
      </c>
      <c r="D4" s="328" t="s">
        <v>190</v>
      </c>
      <c r="E4" s="328" t="s">
        <v>190</v>
      </c>
      <c r="F4" s="328" t="s">
        <v>190</v>
      </c>
      <c r="G4" s="317">
        <v>113</v>
      </c>
      <c r="H4" s="15" t="s">
        <v>189</v>
      </c>
      <c r="I4" s="323" t="s">
        <v>189</v>
      </c>
      <c r="J4" s="15">
        <v>337</v>
      </c>
      <c r="K4" s="15" t="s">
        <v>189</v>
      </c>
      <c r="L4" s="15" t="s">
        <v>189</v>
      </c>
      <c r="M4" s="15" t="s">
        <v>189</v>
      </c>
      <c r="N4" s="299"/>
    </row>
    <row r="5" spans="1:39" ht="17.25" hidden="1" customHeight="1" x14ac:dyDescent="0.25">
      <c r="A5" s="214" t="s">
        <v>68</v>
      </c>
      <c r="B5" s="62">
        <v>834</v>
      </c>
      <c r="C5" s="317">
        <v>365</v>
      </c>
      <c r="D5" s="328" t="s">
        <v>190</v>
      </c>
      <c r="E5" s="328" t="s">
        <v>190</v>
      </c>
      <c r="F5" s="328" t="s">
        <v>190</v>
      </c>
      <c r="G5" s="317">
        <v>140</v>
      </c>
      <c r="H5" s="15" t="s">
        <v>189</v>
      </c>
      <c r="I5" s="323" t="s">
        <v>189</v>
      </c>
      <c r="J5" s="15">
        <v>329</v>
      </c>
      <c r="K5" s="15" t="s">
        <v>189</v>
      </c>
      <c r="L5" s="15" t="s">
        <v>189</v>
      </c>
      <c r="M5" s="15" t="s">
        <v>189</v>
      </c>
      <c r="N5" s="299"/>
      <c r="Q5" s="276"/>
      <c r="R5" s="276"/>
      <c r="S5" s="276"/>
      <c r="T5" s="276"/>
    </row>
    <row r="6" spans="1:39" hidden="1" x14ac:dyDescent="0.25">
      <c r="A6" s="214" t="s">
        <v>67</v>
      </c>
      <c r="B6" s="62">
        <f>C6+G6+J6</f>
        <v>624</v>
      </c>
      <c r="C6" s="15">
        <f>SUM(D6:F6)</f>
        <v>289</v>
      </c>
      <c r="D6" s="15">
        <v>43</v>
      </c>
      <c r="E6" s="15">
        <v>216</v>
      </c>
      <c r="F6" s="15">
        <v>30</v>
      </c>
      <c r="G6" s="317">
        <f>SUM(H6:I6)</f>
        <v>97</v>
      </c>
      <c r="H6" s="15">
        <v>22</v>
      </c>
      <c r="I6" s="323">
        <v>75</v>
      </c>
      <c r="J6" s="15">
        <f>SUM(K6:M6)</f>
        <v>238</v>
      </c>
      <c r="K6" s="15">
        <v>54</v>
      </c>
      <c r="L6" s="15">
        <v>165</v>
      </c>
      <c r="M6" s="1">
        <v>19</v>
      </c>
      <c r="N6" s="299"/>
      <c r="Q6" s="276"/>
      <c r="R6" s="276"/>
      <c r="S6" s="276"/>
      <c r="T6" s="276"/>
      <c r="AB6" s="330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</row>
    <row r="7" spans="1:39" hidden="1" x14ac:dyDescent="0.25">
      <c r="A7" s="214" t="s">
        <v>152</v>
      </c>
      <c r="B7" s="62">
        <f>C7+G7+J7</f>
        <v>644</v>
      </c>
      <c r="C7" s="15">
        <f>SUM(D7:F7)</f>
        <v>270</v>
      </c>
      <c r="D7" s="15">
        <v>52</v>
      </c>
      <c r="E7" s="15">
        <v>175</v>
      </c>
      <c r="F7" s="15">
        <v>43</v>
      </c>
      <c r="G7" s="317">
        <f>SUM(H7:I7)</f>
        <v>93</v>
      </c>
      <c r="H7" s="15">
        <v>25</v>
      </c>
      <c r="I7" s="323">
        <v>68</v>
      </c>
      <c r="J7" s="15">
        <f>SUM(K7:M7)</f>
        <v>281</v>
      </c>
      <c r="K7" s="15">
        <v>75</v>
      </c>
      <c r="L7" s="15">
        <v>158</v>
      </c>
      <c r="M7" s="1">
        <v>48</v>
      </c>
      <c r="N7" s="299"/>
      <c r="Q7" s="276"/>
      <c r="R7" s="276"/>
      <c r="S7" s="276"/>
      <c r="T7" s="276"/>
      <c r="AB7" s="330"/>
      <c r="AC7" s="330"/>
      <c r="AD7" s="330"/>
      <c r="AE7" s="330"/>
      <c r="AF7" s="330"/>
      <c r="AG7" s="330"/>
      <c r="AH7" s="330"/>
      <c r="AI7" s="330"/>
      <c r="AJ7" s="330"/>
      <c r="AK7" s="330"/>
      <c r="AL7" s="330"/>
      <c r="AM7" s="330"/>
    </row>
    <row r="8" spans="1:39" hidden="1" x14ac:dyDescent="0.25">
      <c r="A8" s="214" t="s">
        <v>127</v>
      </c>
      <c r="B8" s="62">
        <f>C8+G8+J8</f>
        <v>663</v>
      </c>
      <c r="C8" s="15">
        <f>SUM(D8:F8)</f>
        <v>304</v>
      </c>
      <c r="D8" s="285">
        <v>53</v>
      </c>
      <c r="E8" s="285">
        <v>210</v>
      </c>
      <c r="F8" s="285">
        <v>41</v>
      </c>
      <c r="G8" s="317">
        <f>SUM(H8:I8)</f>
        <v>86</v>
      </c>
      <c r="H8" s="285">
        <v>25</v>
      </c>
      <c r="I8" s="324">
        <v>61</v>
      </c>
      <c r="J8" s="15">
        <f>SUM(K8:M8)</f>
        <v>273</v>
      </c>
      <c r="K8" s="285">
        <v>104</v>
      </c>
      <c r="L8" s="285">
        <v>142</v>
      </c>
      <c r="M8" s="285">
        <v>27</v>
      </c>
      <c r="N8" s="299"/>
      <c r="Q8" s="276"/>
      <c r="R8" s="276"/>
      <c r="S8" s="276"/>
      <c r="T8" s="276"/>
      <c r="AB8" s="330"/>
      <c r="AC8" s="330"/>
      <c r="AD8" s="330"/>
      <c r="AE8" s="330"/>
      <c r="AF8" s="330"/>
      <c r="AG8" s="330"/>
      <c r="AH8" s="330"/>
      <c r="AI8" s="330"/>
      <c r="AJ8" s="330"/>
      <c r="AK8" s="330"/>
      <c r="AL8" s="330"/>
      <c r="AM8" s="330"/>
    </row>
    <row r="9" spans="1:39" hidden="1" x14ac:dyDescent="0.25">
      <c r="A9" s="214" t="s">
        <v>180</v>
      </c>
      <c r="B9" s="62">
        <f>C9+G9+J9</f>
        <v>571</v>
      </c>
      <c r="C9" s="15">
        <f>SUM(D9:F9)</f>
        <v>261</v>
      </c>
      <c r="D9" s="285">
        <v>47</v>
      </c>
      <c r="E9" s="285">
        <v>180</v>
      </c>
      <c r="F9" s="285">
        <v>34</v>
      </c>
      <c r="G9" s="317">
        <f>SUM(H9:I9)</f>
        <v>84</v>
      </c>
      <c r="H9" s="285">
        <v>23</v>
      </c>
      <c r="I9" s="324">
        <v>61</v>
      </c>
      <c r="J9" s="15">
        <f>SUM(K9:M9)</f>
        <v>226</v>
      </c>
      <c r="K9" s="285">
        <v>94</v>
      </c>
      <c r="L9" s="285">
        <v>113</v>
      </c>
      <c r="M9" s="285">
        <v>19</v>
      </c>
      <c r="N9" s="299"/>
      <c r="AB9" s="330"/>
      <c r="AC9" s="330"/>
      <c r="AD9" s="330"/>
      <c r="AE9" s="330"/>
      <c r="AF9" s="330"/>
      <c r="AG9" s="330"/>
      <c r="AH9" s="330"/>
      <c r="AI9" s="330"/>
      <c r="AJ9" s="330"/>
      <c r="AK9" s="330"/>
      <c r="AL9" s="330"/>
      <c r="AM9" s="330"/>
    </row>
    <row r="10" spans="1:39" hidden="1" x14ac:dyDescent="0.25">
      <c r="A10" s="214" t="s">
        <v>188</v>
      </c>
      <c r="B10" s="62">
        <v>463</v>
      </c>
      <c r="C10" s="15">
        <v>222</v>
      </c>
      <c r="D10" s="285">
        <v>46</v>
      </c>
      <c r="E10" s="285">
        <v>162</v>
      </c>
      <c r="F10" s="285">
        <v>14</v>
      </c>
      <c r="G10" s="317">
        <v>63</v>
      </c>
      <c r="H10" s="285">
        <v>22</v>
      </c>
      <c r="I10" s="324">
        <v>41</v>
      </c>
      <c r="J10" s="15">
        <v>178</v>
      </c>
      <c r="K10" s="285">
        <v>71</v>
      </c>
      <c r="L10" s="285">
        <v>103</v>
      </c>
      <c r="M10" s="285">
        <v>4</v>
      </c>
      <c r="N10" s="299"/>
      <c r="AB10" s="330"/>
      <c r="AC10" s="330"/>
      <c r="AD10" s="330"/>
      <c r="AE10" s="330"/>
      <c r="AF10" s="330"/>
      <c r="AG10" s="330"/>
      <c r="AH10" s="330"/>
      <c r="AI10" s="330"/>
      <c r="AJ10" s="330"/>
      <c r="AK10" s="330"/>
      <c r="AL10" s="330"/>
      <c r="AM10" s="330"/>
    </row>
    <row r="11" spans="1:39" x14ac:dyDescent="0.25">
      <c r="A11" s="214" t="s">
        <v>201</v>
      </c>
      <c r="B11" s="62">
        <v>400</v>
      </c>
      <c r="C11" s="15">
        <v>204</v>
      </c>
      <c r="D11" s="285">
        <v>43</v>
      </c>
      <c r="E11" s="285">
        <v>132</v>
      </c>
      <c r="F11" s="285">
        <v>29</v>
      </c>
      <c r="G11" s="317">
        <v>70</v>
      </c>
      <c r="H11" s="285">
        <v>16</v>
      </c>
      <c r="I11" s="324">
        <v>54</v>
      </c>
      <c r="J11" s="15">
        <v>126</v>
      </c>
      <c r="K11" s="285">
        <v>37</v>
      </c>
      <c r="L11" s="285">
        <v>68</v>
      </c>
      <c r="M11" s="285">
        <v>21</v>
      </c>
      <c r="N11" s="299"/>
      <c r="AB11" s="330"/>
      <c r="AC11" s="330"/>
      <c r="AD11" s="330"/>
      <c r="AE11" s="330"/>
      <c r="AF11" s="330"/>
      <c r="AG11" s="330"/>
      <c r="AH11" s="330"/>
      <c r="AI11" s="330"/>
      <c r="AJ11" s="330"/>
      <c r="AK11" s="330"/>
      <c r="AL11" s="330"/>
      <c r="AM11" s="330"/>
    </row>
    <row r="12" spans="1:39" x14ac:dyDescent="0.25">
      <c r="A12" s="214" t="s">
        <v>202</v>
      </c>
      <c r="B12" s="62">
        <v>399</v>
      </c>
      <c r="C12" s="15">
        <v>202</v>
      </c>
      <c r="D12" s="285">
        <v>68</v>
      </c>
      <c r="E12" s="285">
        <v>113</v>
      </c>
      <c r="F12" s="285">
        <v>21</v>
      </c>
      <c r="G12" s="317">
        <v>70</v>
      </c>
      <c r="H12" s="285">
        <v>24</v>
      </c>
      <c r="I12" s="324">
        <v>46</v>
      </c>
      <c r="J12" s="15">
        <v>127</v>
      </c>
      <c r="K12" s="285">
        <v>45</v>
      </c>
      <c r="L12" s="285">
        <v>60</v>
      </c>
      <c r="M12" s="285">
        <v>22</v>
      </c>
      <c r="N12" s="299"/>
      <c r="AB12" s="330"/>
      <c r="AC12" s="330"/>
      <c r="AD12" s="330"/>
      <c r="AE12" s="330"/>
      <c r="AF12" s="330"/>
      <c r="AG12" s="330"/>
      <c r="AH12" s="330"/>
      <c r="AI12" s="330"/>
      <c r="AJ12" s="330"/>
      <c r="AK12" s="330"/>
      <c r="AL12" s="330"/>
      <c r="AM12" s="330"/>
    </row>
    <row r="13" spans="1:39" x14ac:dyDescent="0.25">
      <c r="A13" s="214" t="s">
        <v>212</v>
      </c>
      <c r="B13" s="62">
        <v>433</v>
      </c>
      <c r="C13" s="15">
        <v>168</v>
      </c>
      <c r="D13" s="285">
        <v>45</v>
      </c>
      <c r="E13" s="285">
        <v>99</v>
      </c>
      <c r="F13" s="285">
        <v>24</v>
      </c>
      <c r="G13" s="317">
        <v>47</v>
      </c>
      <c r="H13" s="285">
        <v>18</v>
      </c>
      <c r="I13" s="324">
        <v>29</v>
      </c>
      <c r="J13" s="15">
        <v>218</v>
      </c>
      <c r="K13" s="285">
        <v>99</v>
      </c>
      <c r="L13" s="285">
        <v>85</v>
      </c>
      <c r="M13" s="285">
        <v>34</v>
      </c>
      <c r="N13" s="299"/>
      <c r="AB13" s="330"/>
      <c r="AC13" s="330"/>
      <c r="AD13" s="330"/>
      <c r="AE13" s="330"/>
      <c r="AF13" s="330"/>
      <c r="AG13" s="330"/>
      <c r="AH13" s="330"/>
      <c r="AI13" s="330"/>
      <c r="AJ13" s="330"/>
      <c r="AK13" s="330"/>
      <c r="AL13" s="330"/>
      <c r="AM13" s="330"/>
    </row>
    <row r="14" spans="1:39" x14ac:dyDescent="0.25">
      <c r="A14" s="214" t="s">
        <v>214</v>
      </c>
      <c r="B14" s="62">
        <v>403</v>
      </c>
      <c r="C14" s="15">
        <v>137</v>
      </c>
      <c r="D14" s="285">
        <v>41</v>
      </c>
      <c r="E14" s="285">
        <v>87</v>
      </c>
      <c r="F14" s="285">
        <v>9</v>
      </c>
      <c r="G14" s="317">
        <v>57</v>
      </c>
      <c r="H14" s="285">
        <v>21</v>
      </c>
      <c r="I14" s="324">
        <v>36</v>
      </c>
      <c r="J14" s="15">
        <v>209</v>
      </c>
      <c r="K14" s="285">
        <v>102</v>
      </c>
      <c r="L14" s="285">
        <v>100</v>
      </c>
      <c r="M14" s="285">
        <v>7</v>
      </c>
      <c r="N14" s="299"/>
      <c r="AB14" s="330"/>
      <c r="AC14" s="330"/>
      <c r="AD14" s="330"/>
      <c r="AE14" s="330"/>
      <c r="AF14" s="330"/>
      <c r="AG14" s="330"/>
      <c r="AH14" s="330"/>
      <c r="AI14" s="330"/>
      <c r="AJ14" s="330"/>
      <c r="AK14" s="330"/>
      <c r="AL14" s="330"/>
      <c r="AM14" s="330"/>
    </row>
    <row r="15" spans="1:39" ht="17.25" thickBot="1" x14ac:dyDescent="0.3">
      <c r="A15" s="214" t="s">
        <v>262</v>
      </c>
      <c r="B15" s="471">
        <v>376</v>
      </c>
      <c r="C15" s="472">
        <v>148</v>
      </c>
      <c r="D15" s="215">
        <v>48</v>
      </c>
      <c r="E15" s="215">
        <v>86</v>
      </c>
      <c r="F15" s="215">
        <v>14</v>
      </c>
      <c r="G15" s="473">
        <v>44</v>
      </c>
      <c r="H15" s="215">
        <v>12</v>
      </c>
      <c r="I15" s="325">
        <v>32</v>
      </c>
      <c r="J15" s="472">
        <v>184</v>
      </c>
      <c r="K15" s="215">
        <v>88</v>
      </c>
      <c r="L15" s="215">
        <v>88</v>
      </c>
      <c r="M15" s="215">
        <v>8</v>
      </c>
      <c r="N15" s="299"/>
      <c r="AB15" s="330"/>
      <c r="AC15" s="330"/>
      <c r="AD15" s="330"/>
      <c r="AE15" s="330"/>
      <c r="AF15" s="330"/>
      <c r="AG15" s="330"/>
      <c r="AH15" s="330"/>
      <c r="AI15" s="330"/>
      <c r="AJ15" s="330"/>
      <c r="AK15" s="330"/>
      <c r="AL15" s="330"/>
      <c r="AM15" s="330"/>
    </row>
    <row r="16" spans="1:39" s="13" customFormat="1" ht="16.5" customHeight="1" x14ac:dyDescent="0.25">
      <c r="A16" s="200" t="str">
        <f>'1-1'!A15</f>
        <v>112年第4季</v>
      </c>
      <c r="B16" s="252">
        <f>SUM(B26:B28)</f>
        <v>108</v>
      </c>
      <c r="C16" s="309">
        <f t="shared" ref="C16:M16" si="0">SUM(C26:C28)</f>
        <v>35</v>
      </c>
      <c r="D16" s="310">
        <f t="shared" si="0"/>
        <v>10</v>
      </c>
      <c r="E16" s="310">
        <f t="shared" si="0"/>
        <v>22</v>
      </c>
      <c r="F16" s="336">
        <f t="shared" si="0"/>
        <v>3</v>
      </c>
      <c r="G16" s="309">
        <f t="shared" si="0"/>
        <v>14</v>
      </c>
      <c r="H16" s="310">
        <f t="shared" si="0"/>
        <v>4</v>
      </c>
      <c r="I16" s="336">
        <f t="shared" si="0"/>
        <v>10</v>
      </c>
      <c r="J16" s="309">
        <f t="shared" si="0"/>
        <v>59</v>
      </c>
      <c r="K16" s="310">
        <f t="shared" si="0"/>
        <v>33</v>
      </c>
      <c r="L16" s="310">
        <f t="shared" si="0"/>
        <v>25</v>
      </c>
      <c r="M16" s="310">
        <f t="shared" si="0"/>
        <v>1</v>
      </c>
      <c r="N16" s="299"/>
      <c r="O16"/>
      <c r="P16"/>
      <c r="Q16"/>
      <c r="R16"/>
      <c r="S16"/>
      <c r="T16"/>
      <c r="U16"/>
      <c r="V16"/>
      <c r="W16"/>
    </row>
    <row r="17" spans="1:39" s="13" customFormat="1" ht="16.5" customHeight="1" x14ac:dyDescent="0.25">
      <c r="A17" s="201" t="str">
        <f>'1-1'!A16</f>
        <v>112年1月</v>
      </c>
      <c r="B17" s="348">
        <v>21</v>
      </c>
      <c r="C17" s="345">
        <v>7</v>
      </c>
      <c r="D17" s="345">
        <v>2</v>
      </c>
      <c r="E17" s="345">
        <v>4</v>
      </c>
      <c r="F17" s="345">
        <v>1</v>
      </c>
      <c r="G17" s="346">
        <v>1</v>
      </c>
      <c r="H17" s="345">
        <v>0</v>
      </c>
      <c r="I17" s="347">
        <v>1</v>
      </c>
      <c r="J17" s="345">
        <v>13</v>
      </c>
      <c r="K17" s="345">
        <v>4</v>
      </c>
      <c r="L17" s="345">
        <v>8</v>
      </c>
      <c r="M17" s="345">
        <v>1</v>
      </c>
      <c r="N17" s="299"/>
      <c r="O17"/>
      <c r="P17"/>
      <c r="Q17" s="276"/>
      <c r="R17" s="276"/>
      <c r="S17" s="276"/>
      <c r="T17" s="276"/>
      <c r="U17"/>
      <c r="V17"/>
      <c r="W17"/>
      <c r="AB17" s="331"/>
      <c r="AC17" s="331"/>
      <c r="AD17" s="331"/>
      <c r="AE17" s="331"/>
      <c r="AF17" s="331"/>
      <c r="AG17" s="331"/>
      <c r="AH17" s="331"/>
      <c r="AI17" s="331"/>
      <c r="AJ17" s="331"/>
      <c r="AK17" s="331"/>
      <c r="AL17" s="331"/>
      <c r="AM17" s="331"/>
    </row>
    <row r="18" spans="1:39" s="13" customFormat="1" ht="16.5" customHeight="1" x14ac:dyDescent="0.25">
      <c r="A18" s="202" t="s">
        <v>132</v>
      </c>
      <c r="B18" s="348">
        <v>28</v>
      </c>
      <c r="C18" s="345">
        <v>9</v>
      </c>
      <c r="D18" s="345">
        <v>3</v>
      </c>
      <c r="E18" s="345">
        <v>5</v>
      </c>
      <c r="F18" s="345">
        <v>1</v>
      </c>
      <c r="G18" s="346">
        <v>4</v>
      </c>
      <c r="H18" s="345">
        <v>2</v>
      </c>
      <c r="I18" s="347">
        <v>2</v>
      </c>
      <c r="J18" s="345">
        <v>15</v>
      </c>
      <c r="K18" s="345">
        <v>4</v>
      </c>
      <c r="L18" s="345">
        <v>11</v>
      </c>
      <c r="M18" s="345">
        <v>0</v>
      </c>
      <c r="N18" s="299"/>
      <c r="O18"/>
      <c r="P18"/>
      <c r="Q18" s="276"/>
      <c r="R18" s="276"/>
      <c r="S18" s="276"/>
      <c r="T18" s="276"/>
      <c r="U18"/>
      <c r="V18"/>
      <c r="W18"/>
      <c r="AB18" s="331"/>
      <c r="AC18" s="331"/>
      <c r="AD18" s="331"/>
      <c r="AE18" s="331"/>
      <c r="AF18" s="331"/>
      <c r="AG18" s="331"/>
      <c r="AH18" s="331"/>
      <c r="AI18" s="331"/>
      <c r="AJ18" s="331"/>
      <c r="AK18" s="331"/>
      <c r="AL18" s="331"/>
      <c r="AM18" s="331"/>
    </row>
    <row r="19" spans="1:39" s="13" customFormat="1" ht="16.5" customHeight="1" x14ac:dyDescent="0.25">
      <c r="A19" s="202" t="s">
        <v>133</v>
      </c>
      <c r="B19" s="348">
        <v>34</v>
      </c>
      <c r="C19" s="345">
        <v>14</v>
      </c>
      <c r="D19" s="345">
        <v>2</v>
      </c>
      <c r="E19" s="345">
        <v>12</v>
      </c>
      <c r="F19" s="345">
        <v>0</v>
      </c>
      <c r="G19" s="346">
        <v>4</v>
      </c>
      <c r="H19" s="345">
        <v>2</v>
      </c>
      <c r="I19" s="347">
        <v>2</v>
      </c>
      <c r="J19" s="345">
        <v>16</v>
      </c>
      <c r="K19" s="345">
        <v>8</v>
      </c>
      <c r="L19" s="345">
        <v>8</v>
      </c>
      <c r="M19" s="345">
        <v>0</v>
      </c>
      <c r="N19" s="299"/>
      <c r="O19"/>
      <c r="P19"/>
      <c r="Q19" s="276"/>
      <c r="R19" s="276"/>
      <c r="S19" s="276"/>
      <c r="T19" s="276"/>
      <c r="U19"/>
      <c r="V19"/>
      <c r="W19"/>
      <c r="AB19" s="331"/>
      <c r="AC19" s="331"/>
      <c r="AD19" s="331"/>
      <c r="AE19" s="331"/>
      <c r="AF19" s="331"/>
      <c r="AG19" s="331"/>
      <c r="AH19" s="331"/>
      <c r="AI19" s="331"/>
      <c r="AJ19" s="331"/>
      <c r="AK19" s="331"/>
      <c r="AL19" s="331"/>
      <c r="AM19" s="331"/>
    </row>
    <row r="20" spans="1:39" s="13" customFormat="1" ht="16.5" customHeight="1" x14ac:dyDescent="0.25">
      <c r="A20" s="202" t="s">
        <v>134</v>
      </c>
      <c r="B20" s="348">
        <v>41</v>
      </c>
      <c r="C20" s="345">
        <v>13</v>
      </c>
      <c r="D20" s="345">
        <v>4</v>
      </c>
      <c r="E20" s="345">
        <v>8</v>
      </c>
      <c r="F20" s="345">
        <v>1</v>
      </c>
      <c r="G20" s="346">
        <v>9</v>
      </c>
      <c r="H20" s="345">
        <v>2</v>
      </c>
      <c r="I20" s="347">
        <v>7</v>
      </c>
      <c r="J20" s="345">
        <v>19</v>
      </c>
      <c r="K20" s="345">
        <v>14</v>
      </c>
      <c r="L20" s="345">
        <v>4</v>
      </c>
      <c r="M20" s="345">
        <v>1</v>
      </c>
      <c r="N20" s="299"/>
      <c r="O20"/>
      <c r="P20"/>
      <c r="Q20" s="276"/>
      <c r="R20" s="276"/>
      <c r="S20" s="276"/>
      <c r="T20" s="276"/>
      <c r="U20"/>
      <c r="V20"/>
      <c r="W20"/>
      <c r="AB20" s="331"/>
      <c r="AC20" s="331"/>
      <c r="AD20" s="331"/>
      <c r="AE20" s="331"/>
      <c r="AF20" s="331"/>
      <c r="AG20" s="331"/>
      <c r="AH20" s="331"/>
      <c r="AI20" s="331"/>
      <c r="AJ20" s="331"/>
      <c r="AK20" s="331"/>
      <c r="AL20" s="331"/>
      <c r="AM20" s="331"/>
    </row>
    <row r="21" spans="1:39" s="13" customFormat="1" ht="16.5" customHeight="1" x14ac:dyDescent="0.25">
      <c r="A21" s="202" t="s">
        <v>135</v>
      </c>
      <c r="B21" s="348">
        <v>47</v>
      </c>
      <c r="C21" s="345">
        <v>12</v>
      </c>
      <c r="D21" s="345">
        <v>5</v>
      </c>
      <c r="E21" s="345">
        <v>7</v>
      </c>
      <c r="F21" s="345">
        <v>0</v>
      </c>
      <c r="G21" s="346">
        <v>5</v>
      </c>
      <c r="H21" s="345">
        <v>3</v>
      </c>
      <c r="I21" s="347">
        <v>2</v>
      </c>
      <c r="J21" s="345">
        <v>30</v>
      </c>
      <c r="K21" s="345">
        <v>13</v>
      </c>
      <c r="L21" s="345">
        <v>15</v>
      </c>
      <c r="M21" s="345">
        <v>2</v>
      </c>
      <c r="N21" s="299"/>
      <c r="O21"/>
      <c r="P21"/>
      <c r="Q21" s="276"/>
      <c r="R21" s="276"/>
      <c r="S21" s="276"/>
      <c r="T21" s="276"/>
      <c r="U21"/>
      <c r="V21"/>
      <c r="W21"/>
      <c r="AB21" s="331"/>
      <c r="AC21" s="331"/>
      <c r="AD21" s="331"/>
      <c r="AE21" s="331"/>
      <c r="AF21" s="331"/>
      <c r="AG21" s="331"/>
      <c r="AH21" s="331"/>
      <c r="AI21" s="331"/>
      <c r="AJ21" s="331"/>
      <c r="AK21" s="331"/>
      <c r="AL21" s="331"/>
      <c r="AM21" s="331"/>
    </row>
    <row r="22" spans="1:39" s="13" customFormat="1" ht="16.5" customHeight="1" x14ac:dyDescent="0.25">
      <c r="A22" s="202" t="s">
        <v>136</v>
      </c>
      <c r="B22" s="348">
        <v>39</v>
      </c>
      <c r="C22" s="345">
        <v>16</v>
      </c>
      <c r="D22" s="345">
        <v>9</v>
      </c>
      <c r="E22" s="345">
        <v>5</v>
      </c>
      <c r="F22" s="345">
        <v>2</v>
      </c>
      <c r="G22" s="346">
        <v>8</v>
      </c>
      <c r="H22" s="345">
        <v>3</v>
      </c>
      <c r="I22" s="345">
        <v>5</v>
      </c>
      <c r="J22" s="346">
        <v>15</v>
      </c>
      <c r="K22" s="345">
        <v>9</v>
      </c>
      <c r="L22" s="345">
        <v>4</v>
      </c>
      <c r="M22" s="345">
        <v>2</v>
      </c>
      <c r="N22" s="299"/>
      <c r="O22"/>
      <c r="P22"/>
      <c r="Q22" s="276"/>
      <c r="R22" s="276"/>
      <c r="S22" s="276"/>
      <c r="T22" s="276"/>
      <c r="U22"/>
      <c r="V22"/>
      <c r="W22"/>
      <c r="AB22" s="331"/>
      <c r="AC22" s="331"/>
      <c r="AD22" s="331"/>
      <c r="AE22" s="331"/>
      <c r="AF22" s="331"/>
      <c r="AG22" s="331"/>
      <c r="AH22" s="331"/>
      <c r="AI22" s="331"/>
      <c r="AJ22" s="331"/>
      <c r="AK22" s="331"/>
      <c r="AL22" s="331"/>
      <c r="AM22" s="331"/>
    </row>
    <row r="23" spans="1:39" s="13" customFormat="1" ht="16.5" customHeight="1" x14ac:dyDescent="0.25">
      <c r="A23" s="202" t="s">
        <v>137</v>
      </c>
      <c r="B23" s="348">
        <v>26</v>
      </c>
      <c r="C23" s="345">
        <v>11</v>
      </c>
      <c r="D23" s="345">
        <v>4</v>
      </c>
      <c r="E23" s="345">
        <v>7</v>
      </c>
      <c r="F23" s="345">
        <v>0</v>
      </c>
      <c r="G23" s="346">
        <v>1</v>
      </c>
      <c r="H23" s="345">
        <v>0</v>
      </c>
      <c r="I23" s="345">
        <v>1</v>
      </c>
      <c r="J23" s="346">
        <v>14</v>
      </c>
      <c r="K23" s="345">
        <v>6</v>
      </c>
      <c r="L23" s="345">
        <v>8</v>
      </c>
      <c r="M23" s="345">
        <v>0</v>
      </c>
      <c r="N23" s="299"/>
      <c r="O23"/>
      <c r="P23"/>
      <c r="Q23" s="276"/>
      <c r="R23" s="276"/>
      <c r="S23" s="276"/>
      <c r="T23" s="276"/>
      <c r="U23"/>
      <c r="V23"/>
      <c r="W23"/>
      <c r="AB23" s="331"/>
      <c r="AC23" s="331"/>
      <c r="AD23" s="331"/>
      <c r="AE23" s="331"/>
      <c r="AF23" s="331"/>
      <c r="AG23" s="331"/>
      <c r="AH23" s="331"/>
      <c r="AI23" s="331"/>
      <c r="AJ23" s="331"/>
      <c r="AK23" s="331"/>
      <c r="AL23" s="331"/>
      <c r="AM23" s="331"/>
    </row>
    <row r="24" spans="1:39" s="13" customFormat="1" ht="16.5" customHeight="1" x14ac:dyDescent="0.25">
      <c r="A24" s="202" t="s">
        <v>138</v>
      </c>
      <c r="B24" s="348">
        <v>29</v>
      </c>
      <c r="C24" s="345">
        <v>11</v>
      </c>
      <c r="D24" s="345">
        <v>1</v>
      </c>
      <c r="E24" s="345">
        <v>9</v>
      </c>
      <c r="F24" s="345">
        <v>1</v>
      </c>
      <c r="G24" s="346">
        <v>4</v>
      </c>
      <c r="H24" s="345">
        <v>3</v>
      </c>
      <c r="I24" s="345">
        <v>1</v>
      </c>
      <c r="J24" s="346">
        <v>14</v>
      </c>
      <c r="K24" s="345">
        <v>5</v>
      </c>
      <c r="L24" s="345">
        <v>9</v>
      </c>
      <c r="M24" s="345">
        <v>0</v>
      </c>
      <c r="N24" s="299"/>
      <c r="O24"/>
      <c r="P24"/>
      <c r="Q24" s="276"/>
      <c r="R24" s="276"/>
      <c r="S24" s="276"/>
      <c r="T24" s="276"/>
      <c r="U24"/>
      <c r="V24"/>
      <c r="W24"/>
      <c r="AB24" s="331"/>
      <c r="AC24" s="331"/>
      <c r="AD24" s="331"/>
      <c r="AE24" s="331"/>
      <c r="AF24" s="331"/>
      <c r="AG24" s="331"/>
      <c r="AH24" s="331"/>
      <c r="AI24" s="331"/>
      <c r="AJ24" s="331"/>
      <c r="AK24" s="331"/>
      <c r="AL24" s="331"/>
      <c r="AM24" s="331"/>
    </row>
    <row r="25" spans="1:39" s="13" customFormat="1" ht="16.5" customHeight="1" x14ac:dyDescent="0.25">
      <c r="A25" s="202" t="s">
        <v>139</v>
      </c>
      <c r="B25" s="348">
        <v>30</v>
      </c>
      <c r="C25" s="345">
        <v>9</v>
      </c>
      <c r="D25" s="345">
        <v>1</v>
      </c>
      <c r="E25" s="345">
        <v>8</v>
      </c>
      <c r="F25" s="345">
        <v>0</v>
      </c>
      <c r="G25" s="346">
        <v>7</v>
      </c>
      <c r="H25" s="345">
        <v>2</v>
      </c>
      <c r="I25" s="345">
        <v>5</v>
      </c>
      <c r="J25" s="346">
        <v>14</v>
      </c>
      <c r="K25" s="345">
        <v>6</v>
      </c>
      <c r="L25" s="345">
        <v>8</v>
      </c>
      <c r="M25" s="345">
        <v>0</v>
      </c>
      <c r="N25" s="299"/>
      <c r="O25"/>
      <c r="P25"/>
      <c r="Q25" s="276"/>
      <c r="R25" s="276"/>
      <c r="S25" s="276"/>
      <c r="T25" s="276"/>
      <c r="U25"/>
      <c r="V25"/>
      <c r="W25"/>
      <c r="AB25" s="331"/>
      <c r="AC25" s="331"/>
      <c r="AD25" s="331"/>
      <c r="AE25" s="331"/>
      <c r="AF25" s="331"/>
      <c r="AG25" s="331"/>
      <c r="AH25" s="331"/>
      <c r="AI25" s="331"/>
      <c r="AJ25" s="331"/>
      <c r="AK25" s="331"/>
      <c r="AL25" s="331"/>
      <c r="AM25" s="331"/>
    </row>
    <row r="26" spans="1:39" s="13" customFormat="1" ht="16.5" customHeight="1" x14ac:dyDescent="0.25">
      <c r="A26" s="202" t="s">
        <v>140</v>
      </c>
      <c r="B26" s="348">
        <v>29</v>
      </c>
      <c r="C26" s="345">
        <v>9</v>
      </c>
      <c r="D26" s="435">
        <v>4</v>
      </c>
      <c r="E26" s="435">
        <v>4</v>
      </c>
      <c r="F26" s="435">
        <v>1</v>
      </c>
      <c r="G26" s="346">
        <v>2</v>
      </c>
      <c r="H26" s="435">
        <v>1</v>
      </c>
      <c r="I26" s="435">
        <v>1</v>
      </c>
      <c r="J26" s="346">
        <v>18</v>
      </c>
      <c r="K26" s="435">
        <v>9</v>
      </c>
      <c r="L26" s="435">
        <v>9</v>
      </c>
      <c r="M26" s="345">
        <v>0</v>
      </c>
      <c r="N26" s="299"/>
      <c r="O26"/>
      <c r="P26"/>
      <c r="Q26" s="276"/>
      <c r="R26" s="276"/>
      <c r="S26" s="276"/>
      <c r="T26" s="276"/>
      <c r="U26"/>
      <c r="V26"/>
      <c r="W26"/>
      <c r="AB26" s="331"/>
      <c r="AC26" s="331"/>
      <c r="AD26" s="331"/>
      <c r="AE26" s="331"/>
      <c r="AF26" s="331"/>
      <c r="AG26" s="331"/>
      <c r="AH26" s="331"/>
      <c r="AI26" s="331"/>
      <c r="AJ26" s="331"/>
      <c r="AK26" s="331"/>
      <c r="AL26" s="331"/>
      <c r="AM26" s="331"/>
    </row>
    <row r="27" spans="1:39" s="13" customFormat="1" ht="16.5" customHeight="1" x14ac:dyDescent="0.25">
      <c r="A27" s="202" t="s">
        <v>141</v>
      </c>
      <c r="B27" s="348">
        <v>53</v>
      </c>
      <c r="C27" s="345">
        <v>17</v>
      </c>
      <c r="D27" s="435">
        <v>3</v>
      </c>
      <c r="E27" s="435">
        <v>14</v>
      </c>
      <c r="F27" s="345">
        <v>0</v>
      </c>
      <c r="G27" s="346">
        <v>11</v>
      </c>
      <c r="H27" s="435">
        <v>2</v>
      </c>
      <c r="I27" s="435">
        <v>9</v>
      </c>
      <c r="J27" s="346">
        <v>25</v>
      </c>
      <c r="K27" s="435">
        <v>15</v>
      </c>
      <c r="L27" s="435">
        <v>9</v>
      </c>
      <c r="M27" s="435">
        <v>1</v>
      </c>
      <c r="N27" s="299"/>
      <c r="O27"/>
      <c r="P27"/>
      <c r="Q27" s="276"/>
      <c r="R27" s="276"/>
      <c r="S27" s="276"/>
      <c r="T27" s="276"/>
      <c r="U27"/>
      <c r="V27"/>
      <c r="W27"/>
      <c r="AB27" s="331"/>
      <c r="AC27" s="331"/>
      <c r="AD27" s="331"/>
      <c r="AE27" s="331"/>
      <c r="AF27" s="331"/>
      <c r="AG27" s="331"/>
      <c r="AH27" s="331"/>
      <c r="AI27" s="331"/>
      <c r="AJ27" s="331"/>
      <c r="AK27" s="331"/>
      <c r="AL27" s="331"/>
      <c r="AM27" s="331"/>
    </row>
    <row r="28" spans="1:39" s="13" customFormat="1" ht="16.5" customHeight="1" x14ac:dyDescent="0.25">
      <c r="A28" s="202" t="s">
        <v>142</v>
      </c>
      <c r="B28" s="348">
        <v>26</v>
      </c>
      <c r="C28" s="345">
        <v>9</v>
      </c>
      <c r="D28" s="435">
        <v>3</v>
      </c>
      <c r="E28" s="435">
        <v>4</v>
      </c>
      <c r="F28" s="345">
        <v>2</v>
      </c>
      <c r="G28" s="346">
        <v>1</v>
      </c>
      <c r="H28" s="435">
        <v>1</v>
      </c>
      <c r="I28" s="345">
        <v>0</v>
      </c>
      <c r="J28" s="346">
        <v>16</v>
      </c>
      <c r="K28" s="435">
        <v>9</v>
      </c>
      <c r="L28" s="435">
        <v>7</v>
      </c>
      <c r="M28" s="345">
        <v>0</v>
      </c>
      <c r="N28" s="299"/>
      <c r="O28"/>
      <c r="P28"/>
      <c r="Q28" s="276"/>
      <c r="R28" s="276"/>
      <c r="S28" s="276"/>
      <c r="T28" s="276"/>
      <c r="U28"/>
      <c r="V28"/>
      <c r="W28"/>
      <c r="AB28" s="331"/>
      <c r="AC28" s="331"/>
      <c r="AD28" s="331"/>
      <c r="AE28" s="331"/>
      <c r="AF28" s="331"/>
      <c r="AG28" s="331"/>
      <c r="AH28" s="331"/>
      <c r="AI28" s="331"/>
      <c r="AJ28" s="331"/>
      <c r="AK28" s="331"/>
      <c r="AL28" s="331"/>
      <c r="AM28" s="331"/>
    </row>
    <row r="29" spans="1:39" s="13" customFormat="1" ht="16.5" customHeight="1" thickBot="1" x14ac:dyDescent="0.3">
      <c r="A29" s="515" t="str">
        <f>'1-1'!A28</f>
        <v>112年累積至12月</v>
      </c>
      <c r="B29" s="520">
        <f>SUM(B17:B28)</f>
        <v>403</v>
      </c>
      <c r="C29" s="521">
        <f t="shared" ref="C29:M29" si="1">SUM(C17:C28)</f>
        <v>137</v>
      </c>
      <c r="D29" s="522">
        <f t="shared" si="1"/>
        <v>41</v>
      </c>
      <c r="E29" s="522">
        <f t="shared" si="1"/>
        <v>87</v>
      </c>
      <c r="F29" s="523">
        <f t="shared" si="1"/>
        <v>9</v>
      </c>
      <c r="G29" s="521">
        <f t="shared" si="1"/>
        <v>57</v>
      </c>
      <c r="H29" s="522">
        <f t="shared" si="1"/>
        <v>21</v>
      </c>
      <c r="I29" s="523">
        <f t="shared" si="1"/>
        <v>36</v>
      </c>
      <c r="J29" s="521">
        <f t="shared" si="1"/>
        <v>209</v>
      </c>
      <c r="K29" s="522">
        <f t="shared" si="1"/>
        <v>102</v>
      </c>
      <c r="L29" s="522">
        <f t="shared" si="1"/>
        <v>100</v>
      </c>
      <c r="M29" s="522">
        <f t="shared" si="1"/>
        <v>7</v>
      </c>
      <c r="N29" s="299"/>
      <c r="O29"/>
      <c r="P29"/>
      <c r="Q29"/>
      <c r="R29"/>
      <c r="S29"/>
      <c r="T29"/>
      <c r="U29"/>
      <c r="V29"/>
      <c r="W29"/>
    </row>
    <row r="30" spans="1:39" s="13" customFormat="1" ht="16.5" customHeight="1" x14ac:dyDescent="0.25">
      <c r="A30" s="200" t="str">
        <f>'1-1'!A29</f>
        <v>113年第4季</v>
      </c>
      <c r="B30" s="503">
        <f>SUM(B40:B42)</f>
        <v>94</v>
      </c>
      <c r="C30" s="504">
        <f t="shared" ref="C30:M30" si="2">SUM(C40:C42)</f>
        <v>40</v>
      </c>
      <c r="D30" s="505">
        <f t="shared" si="2"/>
        <v>10</v>
      </c>
      <c r="E30" s="505">
        <f t="shared" si="2"/>
        <v>27</v>
      </c>
      <c r="F30" s="506">
        <f t="shared" si="2"/>
        <v>3</v>
      </c>
      <c r="G30" s="504">
        <f t="shared" si="2"/>
        <v>10</v>
      </c>
      <c r="H30" s="505">
        <f t="shared" si="2"/>
        <v>2</v>
      </c>
      <c r="I30" s="506">
        <f t="shared" si="2"/>
        <v>8</v>
      </c>
      <c r="J30" s="504">
        <f t="shared" si="2"/>
        <v>44</v>
      </c>
      <c r="K30" s="505">
        <f t="shared" si="2"/>
        <v>25</v>
      </c>
      <c r="L30" s="505">
        <f t="shared" si="2"/>
        <v>18</v>
      </c>
      <c r="M30" s="505">
        <f t="shared" si="2"/>
        <v>1</v>
      </c>
      <c r="N30" s="299"/>
      <c r="O30"/>
      <c r="P30"/>
      <c r="Q30"/>
      <c r="R30"/>
      <c r="S30"/>
      <c r="T30"/>
      <c r="U30"/>
      <c r="V30"/>
      <c r="W30"/>
    </row>
    <row r="31" spans="1:39" s="13" customFormat="1" ht="16.5" customHeight="1" x14ac:dyDescent="0.25">
      <c r="A31" s="201" t="str">
        <f>'1-1'!A30</f>
        <v>113年1月</v>
      </c>
      <c r="B31" s="561">
        <f t="shared" ref="B31:B36" si="3">C31+G31+J31</f>
        <v>25</v>
      </c>
      <c r="C31" s="562">
        <f t="shared" ref="C31:C36" si="4">SUM(D31:F31)</f>
        <v>9</v>
      </c>
      <c r="D31" s="562">
        <v>2</v>
      </c>
      <c r="E31" s="562">
        <v>7</v>
      </c>
      <c r="F31" s="562">
        <v>0</v>
      </c>
      <c r="G31" s="558">
        <f t="shared" ref="G31:G36" si="5">SUM(H31:I31)</f>
        <v>6</v>
      </c>
      <c r="H31" s="562">
        <v>1</v>
      </c>
      <c r="I31" s="563">
        <v>5</v>
      </c>
      <c r="J31" s="562">
        <f t="shared" ref="J31:J36" si="6">SUM(K31:M31)</f>
        <v>10</v>
      </c>
      <c r="K31" s="562">
        <v>6</v>
      </c>
      <c r="L31" s="562">
        <v>4</v>
      </c>
      <c r="M31" s="562">
        <v>0</v>
      </c>
      <c r="N31" s="299"/>
      <c r="O31" s="279"/>
      <c r="P31" s="279"/>
      <c r="Q31" s="279"/>
      <c r="R31" s="279"/>
      <c r="S31" s="279"/>
      <c r="T31" s="279"/>
      <c r="U31" s="279"/>
      <c r="V31" s="279"/>
      <c r="W31" s="279"/>
      <c r="AB31" s="331"/>
      <c r="AC31" s="331"/>
      <c r="AD31" s="331"/>
      <c r="AE31" s="331"/>
      <c r="AF31" s="331"/>
      <c r="AG31" s="331"/>
      <c r="AH31" s="331"/>
      <c r="AI31" s="331"/>
      <c r="AJ31" s="331"/>
      <c r="AK31" s="331"/>
      <c r="AL31" s="331"/>
      <c r="AM31" s="331"/>
    </row>
    <row r="32" spans="1:39" s="13" customFormat="1" ht="16.5" customHeight="1" x14ac:dyDescent="0.25">
      <c r="A32" s="202" t="s">
        <v>143</v>
      </c>
      <c r="B32" s="561">
        <f t="shared" si="3"/>
        <v>24</v>
      </c>
      <c r="C32" s="562">
        <f t="shared" si="4"/>
        <v>13</v>
      </c>
      <c r="D32" s="562">
        <v>6</v>
      </c>
      <c r="E32" s="562">
        <v>6</v>
      </c>
      <c r="F32" s="562">
        <v>1</v>
      </c>
      <c r="G32" s="558">
        <f t="shared" si="5"/>
        <v>4</v>
      </c>
      <c r="H32" s="562">
        <v>1</v>
      </c>
      <c r="I32" s="563">
        <v>3</v>
      </c>
      <c r="J32" s="562">
        <f t="shared" si="6"/>
        <v>7</v>
      </c>
      <c r="K32" s="562">
        <v>1</v>
      </c>
      <c r="L32" s="562">
        <v>6</v>
      </c>
      <c r="M32" s="562">
        <v>0</v>
      </c>
      <c r="N32" s="299"/>
      <c r="O32"/>
      <c r="P32"/>
      <c r="Q32"/>
      <c r="R32"/>
      <c r="S32"/>
      <c r="T32"/>
      <c r="U32"/>
      <c r="V32"/>
      <c r="W32"/>
      <c r="AB32" s="331"/>
      <c r="AC32" s="331"/>
      <c r="AD32" s="331"/>
      <c r="AE32" s="331"/>
      <c r="AF32" s="331"/>
      <c r="AG32" s="331"/>
      <c r="AH32" s="331"/>
      <c r="AI32" s="331"/>
      <c r="AJ32" s="331"/>
      <c r="AK32" s="331"/>
      <c r="AL32" s="331"/>
      <c r="AM32" s="331"/>
    </row>
    <row r="33" spans="1:39" s="13" customFormat="1" ht="16.5" customHeight="1" x14ac:dyDescent="0.25">
      <c r="A33" s="202" t="s">
        <v>144</v>
      </c>
      <c r="B33" s="561">
        <f t="shared" si="3"/>
        <v>38</v>
      </c>
      <c r="C33" s="562">
        <f t="shared" si="4"/>
        <v>11</v>
      </c>
      <c r="D33" s="562">
        <v>2</v>
      </c>
      <c r="E33" s="562">
        <v>8</v>
      </c>
      <c r="F33" s="562">
        <v>1</v>
      </c>
      <c r="G33" s="558">
        <f t="shared" si="5"/>
        <v>4</v>
      </c>
      <c r="H33" s="562">
        <v>2</v>
      </c>
      <c r="I33" s="563">
        <v>2</v>
      </c>
      <c r="J33" s="562">
        <f t="shared" si="6"/>
        <v>23</v>
      </c>
      <c r="K33" s="562">
        <v>13</v>
      </c>
      <c r="L33" s="562">
        <v>10</v>
      </c>
      <c r="M33" s="562">
        <v>0</v>
      </c>
      <c r="N33" s="299"/>
      <c r="O33"/>
      <c r="P33"/>
      <c r="Q33"/>
      <c r="R33"/>
      <c r="S33"/>
      <c r="T33"/>
      <c r="U33"/>
      <c r="V33"/>
      <c r="W33"/>
      <c r="AB33" s="331"/>
      <c r="AC33" s="331"/>
      <c r="AD33" s="331"/>
      <c r="AE33" s="331"/>
      <c r="AF33" s="331"/>
      <c r="AG33" s="331"/>
      <c r="AH33" s="331"/>
      <c r="AI33" s="331"/>
      <c r="AJ33" s="331"/>
      <c r="AK33" s="331"/>
      <c r="AL33" s="331"/>
      <c r="AM33" s="331"/>
    </row>
    <row r="34" spans="1:39" s="13" customFormat="1" ht="16.5" customHeight="1" x14ac:dyDescent="0.25">
      <c r="A34" s="202" t="s">
        <v>134</v>
      </c>
      <c r="B34" s="561">
        <f t="shared" si="3"/>
        <v>29</v>
      </c>
      <c r="C34" s="562">
        <f t="shared" si="4"/>
        <v>14</v>
      </c>
      <c r="D34" s="562">
        <v>6</v>
      </c>
      <c r="E34" s="562">
        <v>5</v>
      </c>
      <c r="F34" s="562">
        <v>3</v>
      </c>
      <c r="G34" s="558">
        <f t="shared" si="5"/>
        <v>2</v>
      </c>
      <c r="H34" s="562">
        <v>1</v>
      </c>
      <c r="I34" s="563">
        <v>1</v>
      </c>
      <c r="J34" s="562">
        <f t="shared" si="6"/>
        <v>13</v>
      </c>
      <c r="K34" s="562">
        <v>6</v>
      </c>
      <c r="L34" s="562">
        <v>7</v>
      </c>
      <c r="M34" s="562">
        <v>0</v>
      </c>
      <c r="N34" s="299"/>
      <c r="O34"/>
      <c r="P34"/>
      <c r="Q34"/>
      <c r="R34"/>
      <c r="S34"/>
      <c r="T34"/>
      <c r="U34"/>
      <c r="V34"/>
      <c r="W34"/>
      <c r="AB34" s="331"/>
      <c r="AC34" s="331"/>
      <c r="AD34" s="331"/>
      <c r="AE34" s="331"/>
      <c r="AF34" s="331"/>
      <c r="AG34" s="331"/>
      <c r="AH34" s="331"/>
      <c r="AI34" s="331"/>
      <c r="AJ34" s="331"/>
      <c r="AK34" s="331"/>
      <c r="AL34" s="331"/>
      <c r="AM34" s="331"/>
    </row>
    <row r="35" spans="1:39" s="13" customFormat="1" ht="16.5" customHeight="1" x14ac:dyDescent="0.25">
      <c r="A35" s="202" t="s">
        <v>135</v>
      </c>
      <c r="B35" s="561">
        <f t="shared" si="3"/>
        <v>36</v>
      </c>
      <c r="C35" s="562">
        <f t="shared" si="4"/>
        <v>10</v>
      </c>
      <c r="D35" s="562">
        <v>4</v>
      </c>
      <c r="E35" s="562">
        <v>6</v>
      </c>
      <c r="F35" s="562">
        <v>0</v>
      </c>
      <c r="G35" s="558">
        <f t="shared" si="5"/>
        <v>2</v>
      </c>
      <c r="H35" s="562">
        <v>1</v>
      </c>
      <c r="I35" s="563">
        <v>1</v>
      </c>
      <c r="J35" s="562">
        <f t="shared" si="6"/>
        <v>24</v>
      </c>
      <c r="K35" s="562">
        <v>11</v>
      </c>
      <c r="L35" s="562">
        <v>11</v>
      </c>
      <c r="M35" s="562">
        <v>2</v>
      </c>
      <c r="N35" s="299"/>
      <c r="O35"/>
      <c r="P35"/>
      <c r="Q35"/>
      <c r="R35"/>
      <c r="S35"/>
      <c r="T35"/>
      <c r="U35"/>
      <c r="V35"/>
      <c r="W35"/>
      <c r="AB35" s="331"/>
      <c r="AC35" s="331"/>
      <c r="AD35" s="331"/>
      <c r="AE35" s="331"/>
      <c r="AF35" s="331"/>
      <c r="AG35" s="331"/>
      <c r="AH35" s="331"/>
      <c r="AI35" s="331"/>
      <c r="AJ35" s="331"/>
      <c r="AK35" s="331"/>
      <c r="AL35" s="331"/>
      <c r="AM35" s="331"/>
    </row>
    <row r="36" spans="1:39" s="13" customFormat="1" ht="16.5" customHeight="1" x14ac:dyDescent="0.25">
      <c r="A36" s="202" t="s">
        <v>136</v>
      </c>
      <c r="B36" s="561">
        <f t="shared" si="3"/>
        <v>28</v>
      </c>
      <c r="C36" s="562">
        <f t="shared" si="4"/>
        <v>9</v>
      </c>
      <c r="D36" s="562">
        <v>4</v>
      </c>
      <c r="E36" s="562">
        <v>4</v>
      </c>
      <c r="F36" s="562">
        <v>1</v>
      </c>
      <c r="G36" s="558">
        <f t="shared" si="5"/>
        <v>3</v>
      </c>
      <c r="H36" s="562">
        <v>1</v>
      </c>
      <c r="I36" s="563">
        <v>2</v>
      </c>
      <c r="J36" s="562">
        <f t="shared" si="6"/>
        <v>16</v>
      </c>
      <c r="K36" s="562">
        <v>8</v>
      </c>
      <c r="L36" s="562">
        <v>6</v>
      </c>
      <c r="M36" s="562">
        <v>2</v>
      </c>
      <c r="N36" s="299"/>
      <c r="O36"/>
      <c r="P36"/>
      <c r="Q36"/>
      <c r="R36"/>
      <c r="S36"/>
      <c r="T36"/>
      <c r="U36"/>
      <c r="V36"/>
      <c r="W36"/>
      <c r="AB36" s="331"/>
      <c r="AC36" s="331"/>
      <c r="AD36" s="331"/>
      <c r="AE36" s="331"/>
      <c r="AF36" s="331"/>
      <c r="AG36" s="331"/>
      <c r="AH36" s="331"/>
      <c r="AI36" s="331"/>
      <c r="AJ36" s="331"/>
      <c r="AK36" s="331"/>
      <c r="AL36" s="331"/>
      <c r="AM36" s="331"/>
    </row>
    <row r="37" spans="1:39" s="13" customFormat="1" ht="16.5" customHeight="1" x14ac:dyDescent="0.25">
      <c r="A37" s="202" t="s">
        <v>137</v>
      </c>
      <c r="B37" s="561">
        <f t="shared" ref="B37:B42" si="7">C37+G37+J37</f>
        <v>36</v>
      </c>
      <c r="C37" s="562">
        <f t="shared" ref="C37:C42" si="8">SUM(D37:F37)</f>
        <v>16</v>
      </c>
      <c r="D37" s="562">
        <v>6</v>
      </c>
      <c r="E37" s="562">
        <v>9</v>
      </c>
      <c r="F37" s="562">
        <v>1</v>
      </c>
      <c r="G37" s="558">
        <f t="shared" ref="G37:G42" si="9">SUM(H37:I37)</f>
        <v>7</v>
      </c>
      <c r="H37" s="562">
        <v>2</v>
      </c>
      <c r="I37" s="563">
        <v>5</v>
      </c>
      <c r="J37" s="562">
        <f t="shared" ref="J37:J42" si="10">SUM(K37:M37)</f>
        <v>13</v>
      </c>
      <c r="K37" s="562">
        <v>4</v>
      </c>
      <c r="L37" s="562">
        <v>8</v>
      </c>
      <c r="M37" s="562">
        <v>1</v>
      </c>
      <c r="N37" s="299"/>
      <c r="O37"/>
      <c r="P37"/>
      <c r="Q37"/>
      <c r="R37"/>
      <c r="S37"/>
      <c r="T37"/>
      <c r="U37"/>
      <c r="V37"/>
      <c r="W37"/>
    </row>
    <row r="38" spans="1:39" s="13" customFormat="1" ht="16.5" customHeight="1" x14ac:dyDescent="0.25">
      <c r="A38" s="202" t="s">
        <v>138</v>
      </c>
      <c r="B38" s="561">
        <f t="shared" si="7"/>
        <v>30</v>
      </c>
      <c r="C38" s="562">
        <f t="shared" si="8"/>
        <v>10</v>
      </c>
      <c r="D38" s="562">
        <v>2</v>
      </c>
      <c r="E38" s="562">
        <v>5</v>
      </c>
      <c r="F38" s="562">
        <v>3</v>
      </c>
      <c r="G38" s="558">
        <f t="shared" si="9"/>
        <v>3</v>
      </c>
      <c r="H38" s="562">
        <v>1</v>
      </c>
      <c r="I38" s="563">
        <v>2</v>
      </c>
      <c r="J38" s="562">
        <f t="shared" si="10"/>
        <v>17</v>
      </c>
      <c r="K38" s="562">
        <v>9</v>
      </c>
      <c r="L38" s="562">
        <v>7</v>
      </c>
      <c r="M38" s="562">
        <v>1</v>
      </c>
      <c r="N38" s="299"/>
      <c r="O38"/>
      <c r="P38"/>
      <c r="Q38"/>
      <c r="R38"/>
      <c r="S38"/>
      <c r="T38"/>
      <c r="U38"/>
      <c r="V38"/>
      <c r="W38"/>
    </row>
    <row r="39" spans="1:39" s="13" customFormat="1" ht="16.5" customHeight="1" x14ac:dyDescent="0.25">
      <c r="A39" s="202" t="s">
        <v>139</v>
      </c>
      <c r="B39" s="561">
        <f t="shared" si="7"/>
        <v>36</v>
      </c>
      <c r="C39" s="562">
        <f t="shared" si="8"/>
        <v>16</v>
      </c>
      <c r="D39" s="562">
        <v>6</v>
      </c>
      <c r="E39" s="562">
        <v>9</v>
      </c>
      <c r="F39" s="562">
        <v>1</v>
      </c>
      <c r="G39" s="558">
        <f t="shared" si="9"/>
        <v>3</v>
      </c>
      <c r="H39" s="562">
        <v>0</v>
      </c>
      <c r="I39" s="562">
        <v>3</v>
      </c>
      <c r="J39" s="558">
        <f t="shared" si="10"/>
        <v>17</v>
      </c>
      <c r="K39" s="562">
        <v>5</v>
      </c>
      <c r="L39" s="562">
        <v>11</v>
      </c>
      <c r="M39" s="562">
        <v>1</v>
      </c>
      <c r="N39" s="299"/>
      <c r="O39"/>
      <c r="P39"/>
      <c r="Q39"/>
      <c r="R39"/>
      <c r="S39"/>
      <c r="T39"/>
      <c r="U39"/>
      <c r="V39"/>
      <c r="W39"/>
    </row>
    <row r="40" spans="1:39" s="13" customFormat="1" ht="16.5" customHeight="1" x14ac:dyDescent="0.25">
      <c r="A40" s="202" t="s">
        <v>140</v>
      </c>
      <c r="B40" s="561">
        <f t="shared" si="7"/>
        <v>31</v>
      </c>
      <c r="C40" s="562">
        <f t="shared" si="8"/>
        <v>12</v>
      </c>
      <c r="D40" s="285">
        <v>3</v>
      </c>
      <c r="E40" s="285">
        <v>8</v>
      </c>
      <c r="F40" s="562">
        <v>1</v>
      </c>
      <c r="G40" s="558">
        <f t="shared" si="9"/>
        <v>5</v>
      </c>
      <c r="H40" s="285">
        <v>1</v>
      </c>
      <c r="I40" s="562">
        <v>4</v>
      </c>
      <c r="J40" s="558">
        <f t="shared" si="10"/>
        <v>14</v>
      </c>
      <c r="K40" s="285">
        <v>8</v>
      </c>
      <c r="L40" s="285">
        <v>5</v>
      </c>
      <c r="M40" s="562">
        <v>1</v>
      </c>
      <c r="N40" s="299"/>
      <c r="O40"/>
      <c r="P40"/>
      <c r="Q40"/>
      <c r="R40"/>
      <c r="S40"/>
      <c r="T40"/>
      <c r="U40"/>
      <c r="V40"/>
      <c r="W40"/>
    </row>
    <row r="41" spans="1:39" s="13" customFormat="1" ht="16.5" customHeight="1" x14ac:dyDescent="0.25">
      <c r="A41" s="202" t="s">
        <v>141</v>
      </c>
      <c r="B41" s="561">
        <f t="shared" si="7"/>
        <v>36</v>
      </c>
      <c r="C41" s="562">
        <f t="shared" si="8"/>
        <v>16</v>
      </c>
      <c r="D41" s="285">
        <v>5</v>
      </c>
      <c r="E41" s="285">
        <v>9</v>
      </c>
      <c r="F41" s="562">
        <v>2</v>
      </c>
      <c r="G41" s="558">
        <f t="shared" si="9"/>
        <v>3</v>
      </c>
      <c r="H41" s="285">
        <v>1</v>
      </c>
      <c r="I41" s="562">
        <v>2</v>
      </c>
      <c r="J41" s="558">
        <f t="shared" si="10"/>
        <v>17</v>
      </c>
      <c r="K41" s="285">
        <v>10</v>
      </c>
      <c r="L41" s="285">
        <v>7</v>
      </c>
      <c r="M41" s="562">
        <v>0</v>
      </c>
      <c r="N41" s="299"/>
      <c r="O41"/>
      <c r="P41"/>
      <c r="Q41"/>
      <c r="R41"/>
      <c r="S41"/>
      <c r="T41"/>
      <c r="U41"/>
      <c r="V41"/>
      <c r="W41"/>
    </row>
    <row r="42" spans="1:39" s="13" customFormat="1" ht="16.5" customHeight="1" x14ac:dyDescent="0.25">
      <c r="A42" s="202" t="s">
        <v>142</v>
      </c>
      <c r="B42" s="561">
        <f t="shared" si="7"/>
        <v>27</v>
      </c>
      <c r="C42" s="562">
        <f t="shared" si="8"/>
        <v>12</v>
      </c>
      <c r="D42" s="285">
        <v>2</v>
      </c>
      <c r="E42" s="285">
        <v>10</v>
      </c>
      <c r="F42" s="562">
        <v>0</v>
      </c>
      <c r="G42" s="558">
        <f t="shared" si="9"/>
        <v>2</v>
      </c>
      <c r="H42" s="562">
        <v>0</v>
      </c>
      <c r="I42" s="562">
        <v>2</v>
      </c>
      <c r="J42" s="558">
        <f t="shared" si="10"/>
        <v>13</v>
      </c>
      <c r="K42" s="285">
        <v>7</v>
      </c>
      <c r="L42" s="285">
        <v>6</v>
      </c>
      <c r="M42" s="562">
        <v>0</v>
      </c>
      <c r="N42" s="299"/>
      <c r="O42"/>
      <c r="P42"/>
      <c r="Q42"/>
      <c r="R42"/>
      <c r="S42"/>
      <c r="T42"/>
      <c r="U42"/>
      <c r="V42"/>
      <c r="W42"/>
    </row>
    <row r="43" spans="1:39" s="13" customFormat="1" ht="16.5" customHeight="1" thickBot="1" x14ac:dyDescent="0.3">
      <c r="A43" s="519" t="str">
        <f>'1-1'!A42</f>
        <v>113年累積至12月</v>
      </c>
      <c r="B43" s="521">
        <f t="shared" ref="B43:M43" si="11">SUM(B31:B42)</f>
        <v>376</v>
      </c>
      <c r="C43" s="521">
        <f t="shared" si="11"/>
        <v>148</v>
      </c>
      <c r="D43" s="522">
        <f t="shared" si="11"/>
        <v>48</v>
      </c>
      <c r="E43" s="522">
        <f t="shared" si="11"/>
        <v>86</v>
      </c>
      <c r="F43" s="522">
        <f t="shared" si="11"/>
        <v>14</v>
      </c>
      <c r="G43" s="521">
        <f t="shared" si="11"/>
        <v>44</v>
      </c>
      <c r="H43" s="522">
        <f t="shared" si="11"/>
        <v>12</v>
      </c>
      <c r="I43" s="522">
        <f t="shared" si="11"/>
        <v>32</v>
      </c>
      <c r="J43" s="521">
        <f t="shared" si="11"/>
        <v>184</v>
      </c>
      <c r="K43" s="522">
        <f t="shared" si="11"/>
        <v>88</v>
      </c>
      <c r="L43" s="522">
        <f t="shared" si="11"/>
        <v>88</v>
      </c>
      <c r="M43" s="524">
        <f t="shared" si="11"/>
        <v>8</v>
      </c>
      <c r="N43" s="299"/>
      <c r="O43"/>
      <c r="P43"/>
      <c r="Q43"/>
      <c r="R43"/>
      <c r="S43"/>
      <c r="T43"/>
      <c r="U43"/>
      <c r="V43"/>
      <c r="W43"/>
    </row>
    <row r="44" spans="1:39" ht="28.5" x14ac:dyDescent="0.25">
      <c r="A44" s="203" t="str">
        <f>'1-1'!A43</f>
        <v>113年第4季較上年同期%</v>
      </c>
      <c r="B44" s="263">
        <f t="shared" ref="B44:M44" si="12">(B30/B16-1)*100</f>
        <v>-12.962962962962965</v>
      </c>
      <c r="C44" s="253">
        <f t="shared" si="12"/>
        <v>14.285714285714279</v>
      </c>
      <c r="D44" s="547">
        <f t="shared" si="12"/>
        <v>0</v>
      </c>
      <c r="E44" s="253">
        <f t="shared" si="12"/>
        <v>22.72727272727273</v>
      </c>
      <c r="F44" s="547">
        <f t="shared" si="12"/>
        <v>0</v>
      </c>
      <c r="G44" s="326">
        <f t="shared" si="12"/>
        <v>-28.571428571428569</v>
      </c>
      <c r="H44" s="442">
        <f t="shared" si="12"/>
        <v>-50</v>
      </c>
      <c r="I44" s="264">
        <f t="shared" si="12"/>
        <v>-19.999999999999996</v>
      </c>
      <c r="J44" s="238">
        <f t="shared" si="12"/>
        <v>-25.423728813559322</v>
      </c>
      <c r="K44" s="233">
        <f t="shared" si="12"/>
        <v>-24.242424242424242</v>
      </c>
      <c r="L44" s="233">
        <f t="shared" si="12"/>
        <v>-28.000000000000004</v>
      </c>
      <c r="M44" s="547">
        <f t="shared" si="12"/>
        <v>0</v>
      </c>
      <c r="N44" s="299"/>
    </row>
    <row r="45" spans="1:39" ht="29.25" thickBot="1" x14ac:dyDescent="0.3">
      <c r="A45" s="204" t="str">
        <f>'1-1'!A44</f>
        <v>累積至113年12月較上年同期%</v>
      </c>
      <c r="B45" s="365">
        <f t="shared" ref="B45:M45" si="13">(B43/B29-1)*100</f>
        <v>-6.6997518610421807</v>
      </c>
      <c r="C45" s="234">
        <f t="shared" si="13"/>
        <v>8.0291970802919721</v>
      </c>
      <c r="D45" s="234">
        <f t="shared" si="13"/>
        <v>17.073170731707311</v>
      </c>
      <c r="E45" s="253">
        <f t="shared" si="13"/>
        <v>-1.1494252873563204</v>
      </c>
      <c r="F45" s="253">
        <f t="shared" si="13"/>
        <v>55.555555555555557</v>
      </c>
      <c r="G45" s="239">
        <f t="shared" si="13"/>
        <v>-22.807017543859654</v>
      </c>
      <c r="H45" s="235">
        <f t="shared" si="13"/>
        <v>-42.857142857142861</v>
      </c>
      <c r="I45" s="235">
        <f t="shared" si="13"/>
        <v>-11.111111111111116</v>
      </c>
      <c r="J45" s="239">
        <f t="shared" si="13"/>
        <v>-11.961722488038273</v>
      </c>
      <c r="K45" s="234">
        <f t="shared" si="13"/>
        <v>-13.725490196078427</v>
      </c>
      <c r="L45" s="234">
        <f t="shared" si="13"/>
        <v>-12</v>
      </c>
      <c r="M45" s="234">
        <f t="shared" si="13"/>
        <v>14.285714285714279</v>
      </c>
      <c r="N45" s="299"/>
    </row>
    <row r="46" spans="1:39" ht="70.5" customHeight="1" x14ac:dyDescent="0.25">
      <c r="A46" s="582" t="s">
        <v>229</v>
      </c>
      <c r="B46" s="583"/>
      <c r="C46" s="583"/>
      <c r="D46" s="583"/>
      <c r="E46" s="583"/>
      <c r="F46" s="583"/>
      <c r="G46" s="583"/>
      <c r="H46" s="583"/>
      <c r="I46" s="583"/>
      <c r="J46" s="583"/>
      <c r="K46" s="584"/>
      <c r="L46" s="585"/>
      <c r="M46" s="586"/>
      <c r="N46" s="299"/>
    </row>
    <row r="47" spans="1:39" s="111" customFormat="1" ht="20.25" customHeight="1" x14ac:dyDescent="0.25">
      <c r="A47" s="588"/>
      <c r="B47" s="589"/>
      <c r="C47" s="589"/>
      <c r="D47" s="316"/>
      <c r="E47" s="316"/>
      <c r="F47" s="316"/>
      <c r="N47"/>
      <c r="O47"/>
      <c r="P47"/>
      <c r="Q47"/>
      <c r="R47"/>
      <c r="S47"/>
      <c r="T47"/>
      <c r="U47"/>
      <c r="V47"/>
      <c r="W47"/>
    </row>
    <row r="48" spans="1:39" x14ac:dyDescent="0.25">
      <c r="A48" s="207"/>
      <c r="B48" s="341"/>
      <c r="C48" s="341"/>
      <c r="D48" s="341"/>
      <c r="E48" s="341"/>
      <c r="F48" s="341"/>
      <c r="G48" s="341"/>
      <c r="H48" s="341"/>
      <c r="I48" s="341"/>
      <c r="J48" s="341"/>
      <c r="K48" s="341"/>
      <c r="L48" s="341"/>
      <c r="M48" s="341"/>
    </row>
    <row r="49" spans="1:13" x14ac:dyDescent="0.25">
      <c r="A49" s="207"/>
      <c r="B49" s="341"/>
      <c r="C49" s="341"/>
      <c r="D49" s="341"/>
      <c r="E49" s="341"/>
      <c r="F49" s="341"/>
      <c r="G49" s="341"/>
      <c r="H49" s="341"/>
      <c r="I49" s="341"/>
      <c r="J49" s="341"/>
      <c r="K49" s="341"/>
      <c r="L49" s="341"/>
      <c r="M49" s="341"/>
    </row>
    <row r="50" spans="1:13" x14ac:dyDescent="0.25">
      <c r="A50" s="207"/>
      <c r="B50" s="341"/>
      <c r="C50" s="341"/>
      <c r="D50" s="341"/>
      <c r="E50" s="341"/>
      <c r="F50" s="341"/>
      <c r="G50" s="341"/>
      <c r="H50" s="341"/>
      <c r="I50" s="341"/>
      <c r="J50" s="341"/>
      <c r="K50" s="341"/>
      <c r="L50" s="341"/>
      <c r="M50" s="341"/>
    </row>
    <row r="51" spans="1:13" x14ac:dyDescent="0.25">
      <c r="A51" s="207"/>
      <c r="B51" s="341"/>
      <c r="C51" s="341"/>
      <c r="D51" s="341"/>
      <c r="E51" s="341"/>
      <c r="F51" s="341"/>
      <c r="G51" s="341"/>
      <c r="H51" s="341"/>
      <c r="I51" s="341"/>
      <c r="J51" s="341"/>
      <c r="K51" s="341"/>
      <c r="L51" s="341"/>
      <c r="M51" s="341"/>
    </row>
    <row r="52" spans="1:13" x14ac:dyDescent="0.25">
      <c r="A52" s="207"/>
      <c r="B52" s="341"/>
      <c r="C52" s="341"/>
      <c r="D52" s="341"/>
      <c r="E52" s="341"/>
      <c r="F52" s="341"/>
      <c r="G52" s="341"/>
      <c r="H52" s="341"/>
      <c r="I52" s="341"/>
      <c r="J52" s="341"/>
      <c r="K52" s="341"/>
      <c r="L52" s="341"/>
      <c r="M52" s="341"/>
    </row>
    <row r="53" spans="1:13" x14ac:dyDescent="0.25">
      <c r="A53" s="207"/>
      <c r="B53" s="341"/>
      <c r="C53" s="341"/>
      <c r="D53" s="341"/>
      <c r="E53" s="341"/>
      <c r="F53" s="341"/>
      <c r="G53" s="341"/>
      <c r="H53" s="341"/>
      <c r="I53" s="341"/>
      <c r="J53" s="341"/>
      <c r="K53" s="341"/>
      <c r="L53" s="341"/>
      <c r="M53" s="341"/>
    </row>
    <row r="54" spans="1:13" x14ac:dyDescent="0.25">
      <c r="A54" s="207"/>
      <c r="B54" s="341"/>
      <c r="C54" s="341"/>
      <c r="D54" s="341"/>
      <c r="E54" s="341"/>
      <c r="F54" s="341"/>
      <c r="G54" s="341"/>
      <c r="H54" s="341"/>
      <c r="I54" s="341"/>
      <c r="J54" s="341"/>
      <c r="K54" s="341"/>
      <c r="L54" s="341"/>
      <c r="M54" s="341"/>
    </row>
    <row r="55" spans="1:13" x14ac:dyDescent="0.25">
      <c r="A55" s="207"/>
      <c r="B55" s="341"/>
      <c r="C55" s="341"/>
      <c r="D55" s="341"/>
      <c r="E55" s="341"/>
      <c r="F55" s="341"/>
      <c r="G55" s="341"/>
      <c r="H55" s="341"/>
      <c r="I55" s="341"/>
      <c r="J55" s="341"/>
      <c r="K55" s="341"/>
      <c r="L55" s="341"/>
      <c r="M55" s="341"/>
    </row>
    <row r="56" spans="1:13" x14ac:dyDescent="0.25">
      <c r="A56" s="207"/>
      <c r="B56" s="300"/>
      <c r="C56" s="300"/>
      <c r="D56" s="300"/>
      <c r="E56" s="300"/>
      <c r="F56" s="300"/>
      <c r="G56" s="300"/>
      <c r="H56" s="300"/>
      <c r="I56" s="300"/>
      <c r="J56" s="300"/>
      <c r="K56" s="300"/>
      <c r="L56" s="300"/>
      <c r="M56" s="300"/>
    </row>
    <row r="57" spans="1:13" x14ac:dyDescent="0.25">
      <c r="A57" s="207"/>
      <c r="B57" s="300"/>
      <c r="C57" s="300"/>
      <c r="D57" s="300"/>
      <c r="E57" s="300"/>
      <c r="F57" s="300"/>
      <c r="G57" s="300"/>
      <c r="H57" s="300"/>
      <c r="I57" s="300"/>
      <c r="J57" s="300"/>
      <c r="K57" s="300"/>
      <c r="L57" s="300"/>
      <c r="M57" s="300"/>
    </row>
    <row r="58" spans="1:13" x14ac:dyDescent="0.25">
      <c r="A58" s="207"/>
      <c r="B58" s="300"/>
      <c r="C58" s="300"/>
      <c r="D58" s="300"/>
      <c r="E58" s="300"/>
      <c r="F58" s="300"/>
      <c r="G58" s="300"/>
      <c r="H58" s="300"/>
      <c r="I58" s="300"/>
      <c r="J58" s="300"/>
      <c r="K58" s="300"/>
      <c r="L58" s="300"/>
      <c r="M58" s="300"/>
    </row>
    <row r="59" spans="1:13" x14ac:dyDescent="0.25">
      <c r="A59" s="207"/>
      <c r="B59" s="300"/>
      <c r="C59" s="300"/>
      <c r="D59" s="300"/>
      <c r="E59" s="300"/>
      <c r="F59" s="300"/>
      <c r="G59" s="300"/>
      <c r="H59" s="300"/>
      <c r="I59" s="300"/>
      <c r="J59" s="300"/>
      <c r="K59" s="300"/>
      <c r="L59" s="300"/>
      <c r="M59" s="300"/>
    </row>
    <row r="60" spans="1:13" x14ac:dyDescent="0.25">
      <c r="A60" s="207"/>
      <c r="B60" s="300"/>
      <c r="C60" s="300"/>
      <c r="D60" s="300"/>
      <c r="E60" s="300"/>
      <c r="F60" s="300"/>
      <c r="G60" s="300"/>
      <c r="H60" s="300"/>
      <c r="I60" s="300"/>
      <c r="J60" s="300"/>
      <c r="K60" s="300"/>
      <c r="L60" s="300"/>
      <c r="M60" s="300"/>
    </row>
    <row r="61" spans="1:13" x14ac:dyDescent="0.25">
      <c r="A61" s="207"/>
      <c r="B61" s="341"/>
      <c r="C61" s="341"/>
      <c r="D61" s="341"/>
      <c r="E61" s="341"/>
      <c r="F61" s="341"/>
      <c r="G61" s="341"/>
      <c r="H61" s="341"/>
      <c r="I61" s="341"/>
      <c r="J61" s="341"/>
      <c r="K61" s="341"/>
      <c r="L61" s="341"/>
      <c r="M61" s="341"/>
    </row>
    <row r="62" spans="1:13" x14ac:dyDescent="0.25">
      <c r="A62" s="207"/>
      <c r="B62" s="341"/>
      <c r="C62" s="341"/>
      <c r="D62" s="341"/>
      <c r="E62" s="341"/>
      <c r="F62" s="341"/>
      <c r="G62" s="341"/>
      <c r="H62" s="341"/>
      <c r="I62" s="341"/>
      <c r="J62" s="341"/>
      <c r="K62" s="341"/>
      <c r="L62" s="341"/>
      <c r="M62" s="341"/>
    </row>
    <row r="63" spans="1:13" x14ac:dyDescent="0.25">
      <c r="A63" s="207"/>
      <c r="B63" s="341"/>
      <c r="C63" s="341"/>
      <c r="D63" s="341"/>
      <c r="E63" s="341"/>
      <c r="F63" s="341"/>
      <c r="G63" s="341"/>
      <c r="H63" s="341"/>
      <c r="I63" s="341"/>
      <c r="J63" s="341"/>
      <c r="K63" s="341"/>
      <c r="L63" s="341"/>
      <c r="M63" s="341"/>
    </row>
    <row r="64" spans="1:13" x14ac:dyDescent="0.25">
      <c r="A64" s="207"/>
      <c r="B64" s="300"/>
      <c r="C64" s="300"/>
      <c r="D64" s="300"/>
      <c r="E64" s="300"/>
      <c r="F64" s="300"/>
      <c r="G64" s="300"/>
      <c r="H64" s="300"/>
      <c r="I64" s="300"/>
      <c r="J64" s="300"/>
      <c r="K64" s="300"/>
      <c r="L64" s="300"/>
      <c r="M64" s="300"/>
    </row>
    <row r="65" spans="1:13" x14ac:dyDescent="0.25">
      <c r="A65" s="207"/>
      <c r="B65" s="300"/>
      <c r="C65" s="300"/>
      <c r="D65" s="300"/>
      <c r="E65" s="300"/>
      <c r="F65" s="300"/>
      <c r="G65" s="300"/>
      <c r="H65" s="300"/>
      <c r="I65" s="300"/>
      <c r="J65" s="300"/>
      <c r="K65" s="300"/>
      <c r="L65" s="300"/>
      <c r="M65" s="300"/>
    </row>
    <row r="66" spans="1:13" x14ac:dyDescent="0.25">
      <c r="A66" s="207"/>
      <c r="B66" s="469"/>
      <c r="C66" s="469"/>
      <c r="D66" s="469"/>
      <c r="E66" s="469"/>
      <c r="F66" s="469"/>
      <c r="G66" s="469"/>
      <c r="H66" s="469"/>
      <c r="I66" s="469"/>
      <c r="J66" s="469"/>
      <c r="K66" s="469"/>
      <c r="L66" s="469"/>
      <c r="M66" s="469"/>
    </row>
    <row r="67" spans="1:13" x14ac:dyDescent="0.25">
      <c r="A67" s="207"/>
      <c r="B67" s="469"/>
      <c r="C67" s="469"/>
      <c r="D67" s="469"/>
      <c r="E67" s="469"/>
      <c r="F67" s="469"/>
      <c r="G67" s="469"/>
      <c r="H67" s="469"/>
      <c r="I67" s="469"/>
      <c r="J67" s="469"/>
      <c r="K67" s="469"/>
      <c r="L67" s="469"/>
      <c r="M67" s="469"/>
    </row>
    <row r="68" spans="1:13" x14ac:dyDescent="0.25">
      <c r="A68" s="207"/>
      <c r="B68" s="469"/>
      <c r="C68" s="469"/>
      <c r="D68" s="469"/>
      <c r="E68" s="469"/>
      <c r="F68" s="469"/>
      <c r="G68" s="469"/>
      <c r="H68" s="469"/>
      <c r="I68" s="469"/>
      <c r="J68" s="469"/>
      <c r="K68" s="469"/>
      <c r="L68" s="469"/>
      <c r="M68" s="469"/>
    </row>
    <row r="69" spans="1:13" x14ac:dyDescent="0.25">
      <c r="A69" s="207"/>
      <c r="B69" s="469"/>
      <c r="C69" s="469"/>
      <c r="D69" s="469"/>
      <c r="E69" s="469"/>
      <c r="F69" s="469"/>
      <c r="G69" s="469"/>
      <c r="H69" s="469"/>
      <c r="I69" s="469"/>
      <c r="J69" s="469"/>
      <c r="K69" s="469"/>
      <c r="L69" s="469"/>
      <c r="M69" s="469"/>
    </row>
    <row r="70" spans="1:13" x14ac:dyDescent="0.25">
      <c r="A70" s="207"/>
      <c r="B70" s="469"/>
      <c r="C70" s="469"/>
      <c r="D70" s="469"/>
      <c r="E70" s="469"/>
      <c r="F70" s="469"/>
      <c r="G70" s="469"/>
      <c r="H70" s="469"/>
      <c r="I70" s="469"/>
      <c r="J70" s="469"/>
      <c r="K70" s="469"/>
      <c r="L70" s="469"/>
      <c r="M70" s="469"/>
    </row>
    <row r="71" spans="1:13" x14ac:dyDescent="0.25">
      <c r="A71" s="207"/>
      <c r="B71" s="469"/>
      <c r="C71" s="469"/>
      <c r="D71" s="469"/>
      <c r="E71" s="469"/>
      <c r="F71" s="469"/>
      <c r="G71" s="469"/>
      <c r="H71" s="469"/>
      <c r="I71" s="469"/>
      <c r="J71" s="469"/>
      <c r="K71" s="469"/>
      <c r="L71" s="469"/>
      <c r="M71" s="469"/>
    </row>
    <row r="72" spans="1:13" x14ac:dyDescent="0.25">
      <c r="A72" s="207"/>
      <c r="B72" s="469"/>
      <c r="C72" s="469"/>
      <c r="D72" s="469"/>
      <c r="E72" s="469"/>
      <c r="F72" s="469"/>
      <c r="G72" s="469"/>
      <c r="H72" s="469"/>
      <c r="I72" s="469"/>
      <c r="J72" s="469"/>
      <c r="K72" s="469"/>
      <c r="L72" s="469"/>
      <c r="M72" s="469"/>
    </row>
    <row r="73" spans="1:13" x14ac:dyDescent="0.25">
      <c r="A73" s="207"/>
      <c r="B73" s="300"/>
      <c r="C73" s="300"/>
      <c r="D73" s="300"/>
      <c r="E73" s="300"/>
      <c r="F73" s="300"/>
      <c r="G73" s="300"/>
      <c r="H73" s="300"/>
      <c r="I73" s="300"/>
      <c r="J73" s="300"/>
      <c r="K73" s="300"/>
      <c r="L73" s="300"/>
    </row>
    <row r="74" spans="1:13" x14ac:dyDescent="0.25">
      <c r="A74" s="207"/>
      <c r="B74" s="300"/>
      <c r="C74" s="300"/>
      <c r="D74" s="300"/>
      <c r="E74" s="300"/>
      <c r="F74" s="300"/>
      <c r="G74" s="300"/>
      <c r="H74" s="300"/>
      <c r="I74" s="300"/>
      <c r="J74" s="300"/>
      <c r="K74" s="300"/>
      <c r="L74" s="300"/>
    </row>
    <row r="75" spans="1:13" x14ac:dyDescent="0.25">
      <c r="A75" s="207"/>
    </row>
  </sheetData>
  <mergeCells count="8">
    <mergeCell ref="A46:M46"/>
    <mergeCell ref="A1:M1"/>
    <mergeCell ref="A47:C47"/>
    <mergeCell ref="C2:F2"/>
    <mergeCell ref="G2:I2"/>
    <mergeCell ref="J2:M2"/>
    <mergeCell ref="B2:B3"/>
    <mergeCell ref="A2:A3"/>
  </mergeCells>
  <phoneticPr fontId="2" type="noConversion"/>
  <printOptions horizontalCentered="1"/>
  <pageMargins left="0.15748031496062992" right="0.39370078740157483" top="0.78740157480314965" bottom="0.74803149606299213" header="0.31496062992125984" footer="0.31496062992125984"/>
  <pageSetup paperSize="9" scale="94" orientation="portrait" r:id="rId1"/>
  <headerFooter alignWithMargins="0">
    <oddFooter>&amp;C&amp;"Times New Roman,標準"-4-</oddFooter>
  </headerFooter>
  <colBreaks count="1" manualBreakCount="1">
    <brk id="14" max="4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8"/>
  <sheetViews>
    <sheetView view="pageBreakPreview" zoomScale="85" zoomScaleNormal="85" zoomScaleSheetLayoutView="85" workbookViewId="0">
      <pane xSplit="1" ySplit="5" topLeftCell="B6" activePane="bottomRight" state="frozen"/>
      <selection activeCell="B23" sqref="B23"/>
      <selection pane="topRight" activeCell="B23" sqref="B23"/>
      <selection pane="bottomLeft" activeCell="B23" sqref="B23"/>
      <selection pane="bottomRight" activeCell="H30" sqref="H30"/>
    </sheetView>
  </sheetViews>
  <sheetFormatPr defaultRowHeight="20.100000000000001" customHeight="1" x14ac:dyDescent="0.25"/>
  <cols>
    <col min="1" max="1" width="15.625" style="19" customWidth="1"/>
    <col min="2" max="7" width="10.875" style="32" customWidth="1"/>
    <col min="8" max="8" width="11" customWidth="1"/>
    <col min="9" max="14" width="8.75" customWidth="1"/>
    <col min="15" max="16384" width="9" style="3"/>
  </cols>
  <sheetData>
    <row r="1" spans="1:22" s="2" customFormat="1" ht="30.2" customHeight="1" thickBot="1" x14ac:dyDescent="0.35">
      <c r="A1" s="600" t="s">
        <v>46</v>
      </c>
      <c r="B1" s="601"/>
      <c r="C1" s="601"/>
      <c r="D1" s="601"/>
      <c r="E1" s="601"/>
      <c r="F1" s="601"/>
      <c r="G1" s="601"/>
      <c r="H1"/>
      <c r="I1"/>
      <c r="J1"/>
      <c r="K1"/>
      <c r="L1"/>
      <c r="M1"/>
      <c r="N1"/>
    </row>
    <row r="2" spans="1:22" s="1" customFormat="1" ht="13.7" customHeight="1" thickBot="1" x14ac:dyDescent="0.3">
      <c r="A2" s="598" t="s">
        <v>145</v>
      </c>
      <c r="B2" s="602" t="s">
        <v>47</v>
      </c>
      <c r="C2" s="603"/>
      <c r="D2" s="603" t="s">
        <v>48</v>
      </c>
      <c r="E2" s="603"/>
      <c r="F2" s="604" t="s">
        <v>49</v>
      </c>
      <c r="G2" s="605"/>
      <c r="H2"/>
      <c r="J2"/>
      <c r="K2"/>
      <c r="L2"/>
      <c r="M2"/>
      <c r="N2"/>
      <c r="O2"/>
      <c r="Q2"/>
      <c r="R2"/>
      <c r="S2"/>
      <c r="T2"/>
      <c r="U2"/>
      <c r="V2"/>
    </row>
    <row r="3" spans="1:22" s="1" customFormat="1" ht="15" customHeight="1" thickBot="1" x14ac:dyDescent="0.3">
      <c r="A3" s="599"/>
      <c r="B3" s="63" t="s">
        <v>50</v>
      </c>
      <c r="C3" s="63" t="s">
        <v>51</v>
      </c>
      <c r="D3" s="82" t="s">
        <v>52</v>
      </c>
      <c r="E3" s="82" t="s">
        <v>226</v>
      </c>
      <c r="F3" s="63" t="s">
        <v>50</v>
      </c>
      <c r="G3" s="64" t="s">
        <v>51</v>
      </c>
      <c r="H3"/>
      <c r="J3"/>
      <c r="K3"/>
      <c r="L3"/>
      <c r="M3"/>
      <c r="N3"/>
      <c r="O3"/>
      <c r="Q3"/>
      <c r="R3"/>
      <c r="S3"/>
      <c r="T3"/>
      <c r="U3"/>
      <c r="V3"/>
    </row>
    <row r="4" spans="1:22" ht="15.75" hidden="1" customHeight="1" x14ac:dyDescent="0.25">
      <c r="A4" s="214" t="s">
        <v>151</v>
      </c>
      <c r="B4" s="65">
        <v>577</v>
      </c>
      <c r="C4" s="66">
        <v>67</v>
      </c>
      <c r="D4" s="65">
        <v>444</v>
      </c>
      <c r="E4" s="66">
        <v>39</v>
      </c>
      <c r="F4" s="4">
        <v>133</v>
      </c>
      <c r="G4" s="4">
        <v>28</v>
      </c>
    </row>
    <row r="5" spans="1:22" ht="15.75" hidden="1" customHeight="1" x14ac:dyDescent="0.25">
      <c r="A5" s="214" t="s">
        <v>68</v>
      </c>
      <c r="B5" s="65">
        <v>548</v>
      </c>
      <c r="C5" s="66">
        <v>35</v>
      </c>
      <c r="D5" s="65">
        <v>426</v>
      </c>
      <c r="E5" s="66">
        <v>22</v>
      </c>
      <c r="F5" s="4">
        <v>122</v>
      </c>
      <c r="G5" s="4">
        <v>13</v>
      </c>
      <c r="N5" s="276"/>
      <c r="O5" s="276"/>
      <c r="P5" s="276"/>
      <c r="Q5" s="276"/>
      <c r="R5" s="276"/>
      <c r="S5" s="276"/>
      <c r="T5" s="276"/>
    </row>
    <row r="6" spans="1:22" ht="15.75" hidden="1" customHeight="1" x14ac:dyDescent="0.25">
      <c r="A6" s="214" t="s">
        <v>67</v>
      </c>
      <c r="B6" s="65">
        <v>494</v>
      </c>
      <c r="C6" s="66">
        <v>51</v>
      </c>
      <c r="D6" s="65">
        <v>367</v>
      </c>
      <c r="E6" s="66">
        <v>19</v>
      </c>
      <c r="F6" s="4">
        <v>127</v>
      </c>
      <c r="G6" s="4">
        <v>32</v>
      </c>
      <c r="N6" s="276"/>
      <c r="O6" s="276"/>
      <c r="P6" s="276"/>
      <c r="Q6" s="276"/>
      <c r="R6" s="276"/>
      <c r="S6" s="276"/>
      <c r="T6" s="276"/>
      <c r="U6" s="276"/>
      <c r="V6" s="276"/>
    </row>
    <row r="7" spans="1:22" ht="15.75" hidden="1" customHeight="1" x14ac:dyDescent="0.25">
      <c r="A7" s="214" t="s">
        <v>149</v>
      </c>
      <c r="B7" s="65">
        <v>417</v>
      </c>
      <c r="C7" s="66">
        <v>44</v>
      </c>
      <c r="D7" s="65">
        <v>313</v>
      </c>
      <c r="E7" s="66">
        <v>16</v>
      </c>
      <c r="F7" s="4">
        <v>104</v>
      </c>
      <c r="G7" s="4">
        <v>28</v>
      </c>
      <c r="N7" s="276"/>
      <c r="O7" s="276"/>
      <c r="P7" s="276"/>
      <c r="Q7" s="276"/>
      <c r="R7" s="276"/>
      <c r="S7" s="276"/>
      <c r="T7" s="276"/>
      <c r="U7" s="276"/>
      <c r="V7" s="276"/>
    </row>
    <row r="8" spans="1:22" ht="15.75" hidden="1" customHeight="1" x14ac:dyDescent="0.25">
      <c r="A8" s="214" t="s">
        <v>127</v>
      </c>
      <c r="B8" s="65">
        <v>391</v>
      </c>
      <c r="C8" s="66">
        <v>41</v>
      </c>
      <c r="D8" s="65">
        <v>288</v>
      </c>
      <c r="E8" s="66">
        <v>14</v>
      </c>
      <c r="F8" s="4">
        <v>103</v>
      </c>
      <c r="G8" s="4">
        <v>27</v>
      </c>
      <c r="N8" s="276"/>
      <c r="O8" s="276"/>
      <c r="P8" s="276"/>
      <c r="Q8" s="276"/>
      <c r="R8" s="276"/>
      <c r="S8" s="276"/>
      <c r="T8" s="276"/>
      <c r="U8" s="276"/>
      <c r="V8" s="276"/>
    </row>
    <row r="9" spans="1:22" ht="15.75" hidden="1" customHeight="1" x14ac:dyDescent="0.25">
      <c r="A9" s="214" t="s">
        <v>180</v>
      </c>
      <c r="B9" s="65">
        <v>377</v>
      </c>
      <c r="C9" s="4">
        <v>43</v>
      </c>
      <c r="D9" s="65">
        <v>274</v>
      </c>
      <c r="E9" s="4">
        <v>14</v>
      </c>
      <c r="F9" s="65">
        <v>103</v>
      </c>
      <c r="G9" s="4">
        <v>28</v>
      </c>
      <c r="Q9" s="276"/>
      <c r="R9" s="276"/>
      <c r="S9" s="276"/>
      <c r="T9" s="276"/>
      <c r="U9" s="276"/>
      <c r="V9" s="276"/>
    </row>
    <row r="10" spans="1:22" ht="15.75" hidden="1" customHeight="1" x14ac:dyDescent="0.25">
      <c r="A10" s="214" t="s">
        <v>188</v>
      </c>
      <c r="B10" s="65">
        <v>306</v>
      </c>
      <c r="C10" s="4">
        <v>33</v>
      </c>
      <c r="D10" s="65">
        <v>211</v>
      </c>
      <c r="E10" s="4">
        <v>8</v>
      </c>
      <c r="F10" s="65">
        <v>95</v>
      </c>
      <c r="G10" s="4">
        <v>25</v>
      </c>
      <c r="Q10" s="276"/>
      <c r="R10" s="276"/>
      <c r="S10" s="276"/>
      <c r="T10" s="276"/>
      <c r="U10" s="276"/>
      <c r="V10" s="276"/>
    </row>
    <row r="11" spans="1:22" ht="15.75" customHeight="1" x14ac:dyDescent="0.25">
      <c r="A11" s="214" t="s">
        <v>201</v>
      </c>
      <c r="B11" s="65">
        <v>268</v>
      </c>
      <c r="C11" s="4">
        <v>26</v>
      </c>
      <c r="D11" s="65">
        <v>201</v>
      </c>
      <c r="E11" s="4">
        <v>5</v>
      </c>
      <c r="F11" s="65">
        <v>67</v>
      </c>
      <c r="G11" s="4">
        <v>21</v>
      </c>
      <c r="Q11" s="276"/>
      <c r="R11" s="276"/>
      <c r="S11" s="276"/>
      <c r="T11" s="276"/>
      <c r="U11" s="276"/>
      <c r="V11" s="276"/>
    </row>
    <row r="12" spans="1:22" ht="15.75" customHeight="1" x14ac:dyDescent="0.25">
      <c r="A12" s="214" t="s">
        <v>202</v>
      </c>
      <c r="B12" s="65">
        <v>308</v>
      </c>
      <c r="C12" s="4">
        <v>16</v>
      </c>
      <c r="D12" s="65">
        <v>238</v>
      </c>
      <c r="E12" s="4">
        <v>6</v>
      </c>
      <c r="F12" s="65">
        <v>70</v>
      </c>
      <c r="G12" s="4">
        <v>10</v>
      </c>
      <c r="Q12" s="276"/>
      <c r="R12" s="276"/>
      <c r="S12" s="276"/>
      <c r="T12" s="276"/>
      <c r="U12" s="276"/>
      <c r="V12" s="276"/>
    </row>
    <row r="13" spans="1:22" ht="15.75" customHeight="1" x14ac:dyDescent="0.25">
      <c r="A13" s="214" t="s">
        <v>212</v>
      </c>
      <c r="B13" s="65">
        <v>281</v>
      </c>
      <c r="C13" s="4">
        <v>17</v>
      </c>
      <c r="D13" s="65">
        <v>198</v>
      </c>
      <c r="E13" s="4">
        <v>5</v>
      </c>
      <c r="F13" s="65">
        <v>83</v>
      </c>
      <c r="G13" s="4">
        <v>12</v>
      </c>
      <c r="Q13" s="276"/>
      <c r="R13" s="276"/>
      <c r="S13" s="276"/>
      <c r="T13" s="276"/>
      <c r="U13" s="276"/>
      <c r="V13" s="276"/>
    </row>
    <row r="14" spans="1:22" ht="15.75" customHeight="1" x14ac:dyDescent="0.25">
      <c r="A14" s="214" t="s">
        <v>214</v>
      </c>
      <c r="B14" s="65">
        <v>290</v>
      </c>
      <c r="C14" s="4">
        <v>17</v>
      </c>
      <c r="D14" s="65">
        <v>216</v>
      </c>
      <c r="E14" s="4">
        <v>3</v>
      </c>
      <c r="F14" s="65">
        <v>74</v>
      </c>
      <c r="G14" s="4">
        <v>14</v>
      </c>
      <c r="Q14" s="276"/>
      <c r="R14" s="276"/>
      <c r="S14" s="276"/>
      <c r="T14" s="276"/>
      <c r="U14" s="276"/>
      <c r="V14" s="276"/>
    </row>
    <row r="15" spans="1:22" ht="15.75" customHeight="1" thickBot="1" x14ac:dyDescent="0.3">
      <c r="A15" s="214" t="s">
        <v>263</v>
      </c>
      <c r="B15" s="268">
        <v>275</v>
      </c>
      <c r="C15" s="269">
        <v>20</v>
      </c>
      <c r="D15" s="268">
        <v>207</v>
      </c>
      <c r="E15" s="269">
        <v>6</v>
      </c>
      <c r="F15" s="268">
        <v>68</v>
      </c>
      <c r="G15" s="269">
        <v>14</v>
      </c>
      <c r="Q15" s="276"/>
      <c r="R15" s="276"/>
      <c r="S15" s="276"/>
      <c r="T15" s="276"/>
      <c r="U15" s="276"/>
      <c r="V15" s="276"/>
    </row>
    <row r="16" spans="1:22" ht="15.75" customHeight="1" x14ac:dyDescent="0.25">
      <c r="A16" s="200" t="str">
        <f>'1-1'!A15</f>
        <v>112年第4季</v>
      </c>
      <c r="B16" s="349">
        <f t="shared" ref="B16:G16" si="0">SUM(B26:B28)</f>
        <v>75</v>
      </c>
      <c r="C16" s="368">
        <f t="shared" si="0"/>
        <v>2</v>
      </c>
      <c r="D16" s="349">
        <f t="shared" si="0"/>
        <v>41</v>
      </c>
      <c r="E16" s="368">
        <f t="shared" si="0"/>
        <v>0</v>
      </c>
      <c r="F16" s="349">
        <f t="shared" si="0"/>
        <v>34</v>
      </c>
      <c r="G16" s="368">
        <f t="shared" si="0"/>
        <v>2</v>
      </c>
    </row>
    <row r="17" spans="1:22" ht="15.75" customHeight="1" x14ac:dyDescent="0.25">
      <c r="A17" s="201" t="str">
        <f>'1-1'!A16</f>
        <v>112年1月</v>
      </c>
      <c r="B17" s="350">
        <v>22</v>
      </c>
      <c r="C17" s="351">
        <v>0</v>
      </c>
      <c r="D17" s="350">
        <v>18</v>
      </c>
      <c r="E17" s="351">
        <v>0</v>
      </c>
      <c r="F17" s="352">
        <v>4</v>
      </c>
      <c r="G17" s="352">
        <v>0</v>
      </c>
      <c r="N17" s="276"/>
      <c r="O17" s="276"/>
      <c r="P17" s="276"/>
      <c r="Q17" s="276"/>
      <c r="R17" s="276"/>
      <c r="S17" s="276"/>
      <c r="T17" s="276"/>
      <c r="U17" s="276"/>
      <c r="V17" s="276"/>
    </row>
    <row r="18" spans="1:22" ht="15.75" customHeight="1" x14ac:dyDescent="0.25">
      <c r="A18" s="202" t="s">
        <v>132</v>
      </c>
      <c r="B18" s="350">
        <v>15</v>
      </c>
      <c r="C18" s="351">
        <v>0</v>
      </c>
      <c r="D18" s="350">
        <v>11</v>
      </c>
      <c r="E18" s="351">
        <v>0</v>
      </c>
      <c r="F18" s="352">
        <v>4</v>
      </c>
      <c r="G18" s="352">
        <v>0</v>
      </c>
      <c r="N18" s="276"/>
      <c r="O18" s="276"/>
      <c r="P18" s="276"/>
      <c r="Q18" s="276"/>
      <c r="R18" s="276"/>
      <c r="S18" s="276"/>
      <c r="T18" s="276"/>
      <c r="U18" s="276"/>
      <c r="V18" s="276"/>
    </row>
    <row r="19" spans="1:22" ht="15.75" customHeight="1" x14ac:dyDescent="0.25">
      <c r="A19" s="202" t="s">
        <v>133</v>
      </c>
      <c r="B19" s="350">
        <v>24</v>
      </c>
      <c r="C19" s="351">
        <v>1</v>
      </c>
      <c r="D19" s="350">
        <v>18</v>
      </c>
      <c r="E19" s="351">
        <v>1</v>
      </c>
      <c r="F19" s="352">
        <v>6</v>
      </c>
      <c r="G19" s="352">
        <v>0</v>
      </c>
      <c r="N19" s="276"/>
      <c r="O19" s="276"/>
      <c r="P19" s="276"/>
      <c r="Q19" s="276"/>
      <c r="R19" s="276"/>
      <c r="S19" s="276"/>
      <c r="T19" s="276"/>
      <c r="U19" s="276"/>
      <c r="V19" s="276"/>
    </row>
    <row r="20" spans="1:22" ht="15.75" customHeight="1" x14ac:dyDescent="0.25">
      <c r="A20" s="202" t="s">
        <v>134</v>
      </c>
      <c r="B20" s="350">
        <v>20</v>
      </c>
      <c r="C20" s="351">
        <v>1</v>
      </c>
      <c r="D20" s="350">
        <v>18</v>
      </c>
      <c r="E20" s="351">
        <v>1</v>
      </c>
      <c r="F20" s="352">
        <v>2</v>
      </c>
      <c r="G20" s="352">
        <v>0</v>
      </c>
      <c r="N20" s="276"/>
      <c r="O20" s="276"/>
      <c r="P20" s="276"/>
      <c r="Q20" s="276"/>
      <c r="R20" s="276"/>
      <c r="S20" s="276"/>
      <c r="T20" s="276"/>
      <c r="U20" s="276"/>
      <c r="V20" s="276"/>
    </row>
    <row r="21" spans="1:22" ht="15.75" customHeight="1" x14ac:dyDescent="0.25">
      <c r="A21" s="202" t="s">
        <v>135</v>
      </c>
      <c r="B21" s="350">
        <v>37</v>
      </c>
      <c r="C21" s="351">
        <v>2</v>
      </c>
      <c r="D21" s="350">
        <v>29</v>
      </c>
      <c r="E21" s="351">
        <v>0</v>
      </c>
      <c r="F21" s="352">
        <v>8</v>
      </c>
      <c r="G21" s="352">
        <v>2</v>
      </c>
      <c r="N21" s="276"/>
      <c r="O21" s="276"/>
      <c r="P21" s="276"/>
      <c r="Q21" s="276"/>
      <c r="R21" s="276"/>
      <c r="S21" s="276"/>
      <c r="T21" s="276"/>
      <c r="U21" s="276"/>
      <c r="V21" s="276"/>
    </row>
    <row r="22" spans="1:22" ht="15.75" customHeight="1" x14ac:dyDescent="0.25">
      <c r="A22" s="202" t="s">
        <v>136</v>
      </c>
      <c r="B22" s="350">
        <v>35</v>
      </c>
      <c r="C22" s="351">
        <v>2</v>
      </c>
      <c r="D22" s="350">
        <v>28</v>
      </c>
      <c r="E22" s="351">
        <v>1</v>
      </c>
      <c r="F22" s="352">
        <v>7</v>
      </c>
      <c r="G22" s="352">
        <v>1</v>
      </c>
      <c r="N22" s="276"/>
      <c r="O22" s="276"/>
      <c r="P22" s="276"/>
      <c r="Q22" s="276"/>
      <c r="R22" s="276"/>
      <c r="S22" s="276"/>
      <c r="T22" s="276"/>
      <c r="U22" s="276"/>
      <c r="V22" s="276"/>
    </row>
    <row r="23" spans="1:22" ht="15.75" customHeight="1" x14ac:dyDescent="0.25">
      <c r="A23" s="202" t="s">
        <v>137</v>
      </c>
      <c r="B23" s="350">
        <v>17</v>
      </c>
      <c r="C23" s="351">
        <v>1</v>
      </c>
      <c r="D23" s="350">
        <v>15</v>
      </c>
      <c r="E23" s="351">
        <v>0</v>
      </c>
      <c r="F23" s="352">
        <v>2</v>
      </c>
      <c r="G23" s="352">
        <v>1</v>
      </c>
      <c r="N23" s="276"/>
      <c r="O23" s="276"/>
      <c r="P23" s="276"/>
      <c r="Q23" s="276"/>
      <c r="R23" s="276"/>
      <c r="S23" s="276"/>
      <c r="T23" s="276"/>
      <c r="U23" s="276"/>
      <c r="V23" s="276"/>
    </row>
    <row r="24" spans="1:22" s="47" customFormat="1" ht="15.75" customHeight="1" x14ac:dyDescent="0.25">
      <c r="A24" s="202" t="s">
        <v>138</v>
      </c>
      <c r="B24" s="350">
        <v>24</v>
      </c>
      <c r="C24" s="351">
        <v>4</v>
      </c>
      <c r="D24" s="350">
        <v>19</v>
      </c>
      <c r="E24" s="351">
        <v>0</v>
      </c>
      <c r="F24" s="352">
        <v>5</v>
      </c>
      <c r="G24" s="352">
        <v>4</v>
      </c>
      <c r="H24"/>
      <c r="I24"/>
      <c r="J24"/>
      <c r="K24"/>
      <c r="L24"/>
      <c r="M24"/>
      <c r="N24" s="276"/>
      <c r="O24" s="276"/>
      <c r="P24" s="276"/>
      <c r="Q24" s="276"/>
      <c r="R24" s="276"/>
      <c r="S24" s="276"/>
      <c r="T24" s="276"/>
      <c r="U24" s="276"/>
      <c r="V24" s="276"/>
    </row>
    <row r="25" spans="1:22" ht="15.75" customHeight="1" x14ac:dyDescent="0.25">
      <c r="A25" s="202" t="s">
        <v>139</v>
      </c>
      <c r="B25" s="350">
        <v>21</v>
      </c>
      <c r="C25" s="351">
        <v>4</v>
      </c>
      <c r="D25" s="350">
        <v>19</v>
      </c>
      <c r="E25" s="351">
        <v>0</v>
      </c>
      <c r="F25" s="352">
        <v>2</v>
      </c>
      <c r="G25" s="352">
        <v>4</v>
      </c>
      <c r="N25" s="276"/>
      <c r="O25" s="276"/>
      <c r="P25" s="276"/>
      <c r="Q25" s="276"/>
      <c r="R25" s="276"/>
      <c r="S25" s="276"/>
      <c r="T25" s="276"/>
      <c r="U25" s="276"/>
      <c r="V25" s="276"/>
    </row>
    <row r="26" spans="1:22" ht="15.75" customHeight="1" x14ac:dyDescent="0.25">
      <c r="A26" s="202" t="s">
        <v>140</v>
      </c>
      <c r="B26" s="350">
        <v>25</v>
      </c>
      <c r="C26" s="351">
        <v>0</v>
      </c>
      <c r="D26" s="350">
        <v>16</v>
      </c>
      <c r="E26" s="351">
        <v>0</v>
      </c>
      <c r="F26" s="352">
        <v>9</v>
      </c>
      <c r="G26" s="352">
        <v>0</v>
      </c>
      <c r="N26" s="276"/>
      <c r="O26" s="276"/>
      <c r="P26" s="276"/>
      <c r="Q26" s="276"/>
      <c r="R26" s="276"/>
      <c r="S26" s="276"/>
      <c r="T26" s="276"/>
      <c r="U26" s="276"/>
      <c r="V26" s="276"/>
    </row>
    <row r="27" spans="1:22" ht="15.75" customHeight="1" x14ac:dyDescent="0.25">
      <c r="A27" s="202" t="s">
        <v>141</v>
      </c>
      <c r="B27" s="350">
        <v>16</v>
      </c>
      <c r="C27" s="351">
        <v>0</v>
      </c>
      <c r="D27" s="350">
        <v>10</v>
      </c>
      <c r="E27" s="351">
        <v>0</v>
      </c>
      <c r="F27" s="352">
        <v>6</v>
      </c>
      <c r="G27" s="352">
        <v>0</v>
      </c>
      <c r="N27" s="276"/>
      <c r="O27" s="276"/>
      <c r="P27" s="276"/>
      <c r="Q27" s="276"/>
      <c r="R27" s="276"/>
      <c r="S27" s="276"/>
      <c r="T27" s="276"/>
      <c r="U27" s="276"/>
      <c r="V27" s="276"/>
    </row>
    <row r="28" spans="1:22" ht="15.75" customHeight="1" x14ac:dyDescent="0.25">
      <c r="A28" s="202" t="s">
        <v>142</v>
      </c>
      <c r="B28" s="350">
        <v>34</v>
      </c>
      <c r="C28" s="351">
        <v>2</v>
      </c>
      <c r="D28" s="350">
        <v>15</v>
      </c>
      <c r="E28" s="351">
        <v>0</v>
      </c>
      <c r="F28" s="352">
        <v>19</v>
      </c>
      <c r="G28" s="352">
        <v>2</v>
      </c>
      <c r="N28" s="276"/>
      <c r="O28" s="276"/>
      <c r="P28" s="276"/>
      <c r="Q28" s="276"/>
      <c r="R28" s="276"/>
      <c r="S28" s="276"/>
      <c r="T28" s="276"/>
      <c r="U28" s="276"/>
      <c r="V28" s="276"/>
    </row>
    <row r="29" spans="1:22" ht="15.75" customHeight="1" thickBot="1" x14ac:dyDescent="0.3">
      <c r="A29" s="515" t="str">
        <f>'1-1'!A28</f>
        <v>112年累積至12月</v>
      </c>
      <c r="B29" s="525">
        <f t="shared" ref="B29:G29" si="1">SUM(B17:B28)</f>
        <v>290</v>
      </c>
      <c r="C29" s="526">
        <f t="shared" si="1"/>
        <v>17</v>
      </c>
      <c r="D29" s="525">
        <f t="shared" si="1"/>
        <v>216</v>
      </c>
      <c r="E29" s="526">
        <f t="shared" si="1"/>
        <v>3</v>
      </c>
      <c r="F29" s="525">
        <f t="shared" si="1"/>
        <v>74</v>
      </c>
      <c r="G29" s="526">
        <f t="shared" si="1"/>
        <v>14</v>
      </c>
    </row>
    <row r="30" spans="1:22" ht="15.75" customHeight="1" x14ac:dyDescent="0.25">
      <c r="A30" s="200" t="str">
        <f>'1-1'!A29</f>
        <v>113年第4季</v>
      </c>
      <c r="B30" s="507">
        <f t="shared" ref="B30:G30" si="2">SUM(B40:B42)</f>
        <v>84</v>
      </c>
      <c r="C30" s="508">
        <f t="shared" si="2"/>
        <v>7</v>
      </c>
      <c r="D30" s="507">
        <f t="shared" si="2"/>
        <v>67</v>
      </c>
      <c r="E30" s="508">
        <f t="shared" si="2"/>
        <v>3</v>
      </c>
      <c r="F30" s="507">
        <f t="shared" si="2"/>
        <v>17</v>
      </c>
      <c r="G30" s="508">
        <f t="shared" si="2"/>
        <v>4</v>
      </c>
    </row>
    <row r="31" spans="1:22" ht="15.75" customHeight="1" x14ac:dyDescent="0.25">
      <c r="A31" s="201" t="str">
        <f>'1-1'!A30</f>
        <v>113年1月</v>
      </c>
      <c r="B31" s="350">
        <f t="shared" ref="B31:C33" si="3">D31+F31</f>
        <v>25</v>
      </c>
      <c r="C31" s="351">
        <f t="shared" si="3"/>
        <v>3</v>
      </c>
      <c r="D31" s="350">
        <v>17</v>
      </c>
      <c r="E31" s="351">
        <v>1</v>
      </c>
      <c r="F31" s="352">
        <v>8</v>
      </c>
      <c r="G31" s="352">
        <v>2</v>
      </c>
      <c r="H31" s="279"/>
      <c r="I31" s="279"/>
      <c r="J31" s="279"/>
      <c r="K31" s="279"/>
      <c r="L31" s="279"/>
      <c r="M31" s="279"/>
      <c r="N31" s="279"/>
      <c r="Q31" s="332"/>
      <c r="R31" s="332"/>
      <c r="S31" s="332"/>
      <c r="T31" s="332"/>
      <c r="U31" s="332"/>
      <c r="V31" s="332"/>
    </row>
    <row r="32" spans="1:22" ht="15.75" customHeight="1" x14ac:dyDescent="0.25">
      <c r="A32" s="202" t="s">
        <v>143</v>
      </c>
      <c r="B32" s="350">
        <f t="shared" si="3"/>
        <v>21</v>
      </c>
      <c r="C32" s="351">
        <f t="shared" si="3"/>
        <v>1</v>
      </c>
      <c r="D32" s="350">
        <v>15</v>
      </c>
      <c r="E32" s="351">
        <v>0</v>
      </c>
      <c r="F32" s="352">
        <v>6</v>
      </c>
      <c r="G32" s="352">
        <v>1</v>
      </c>
      <c r="Q32" s="332"/>
      <c r="R32" s="332"/>
      <c r="S32" s="332"/>
      <c r="T32" s="332"/>
      <c r="U32" s="332"/>
      <c r="V32" s="332"/>
    </row>
    <row r="33" spans="1:22" ht="15.75" customHeight="1" x14ac:dyDescent="0.25">
      <c r="A33" s="202" t="s">
        <v>144</v>
      </c>
      <c r="B33" s="350">
        <f t="shared" si="3"/>
        <v>19</v>
      </c>
      <c r="C33" s="351">
        <f t="shared" si="3"/>
        <v>0</v>
      </c>
      <c r="D33" s="350">
        <v>14</v>
      </c>
      <c r="E33" s="351">
        <v>0</v>
      </c>
      <c r="F33" s="352">
        <v>5</v>
      </c>
      <c r="G33" s="352">
        <v>0</v>
      </c>
      <c r="Q33" s="332"/>
      <c r="R33" s="332"/>
      <c r="S33" s="332"/>
      <c r="T33" s="332"/>
      <c r="U33" s="332"/>
      <c r="V33" s="332"/>
    </row>
    <row r="34" spans="1:22" ht="15.75" customHeight="1" x14ac:dyDescent="0.25">
      <c r="A34" s="202" t="s">
        <v>134</v>
      </c>
      <c r="B34" s="350">
        <f t="shared" ref="B34:C36" si="4">D34+F34</f>
        <v>20</v>
      </c>
      <c r="C34" s="351">
        <f t="shared" si="4"/>
        <v>1</v>
      </c>
      <c r="D34" s="558">
        <v>17</v>
      </c>
      <c r="E34" s="563">
        <v>0</v>
      </c>
      <c r="F34" s="562">
        <v>3</v>
      </c>
      <c r="G34" s="562">
        <v>1</v>
      </c>
      <c r="Q34" s="332"/>
      <c r="R34" s="332"/>
      <c r="S34" s="332"/>
      <c r="T34" s="332"/>
      <c r="U34" s="332"/>
      <c r="V34" s="332"/>
    </row>
    <row r="35" spans="1:22" ht="15.75" customHeight="1" x14ac:dyDescent="0.25">
      <c r="A35" s="202" t="s">
        <v>135</v>
      </c>
      <c r="B35" s="350">
        <f t="shared" si="4"/>
        <v>21</v>
      </c>
      <c r="C35" s="351">
        <f t="shared" si="4"/>
        <v>1</v>
      </c>
      <c r="D35" s="558">
        <v>14</v>
      </c>
      <c r="E35" s="563">
        <v>0</v>
      </c>
      <c r="F35" s="562">
        <v>7</v>
      </c>
      <c r="G35" s="562">
        <v>1</v>
      </c>
      <c r="Q35" s="332"/>
      <c r="R35" s="332"/>
      <c r="S35" s="332"/>
      <c r="T35" s="332"/>
      <c r="U35" s="332"/>
      <c r="V35" s="332"/>
    </row>
    <row r="36" spans="1:22" ht="15.75" customHeight="1" x14ac:dyDescent="0.25">
      <c r="A36" s="202" t="s">
        <v>136</v>
      </c>
      <c r="B36" s="350">
        <f t="shared" si="4"/>
        <v>21</v>
      </c>
      <c r="C36" s="351">
        <f t="shared" si="4"/>
        <v>0</v>
      </c>
      <c r="D36" s="558">
        <v>16</v>
      </c>
      <c r="E36" s="563">
        <v>0</v>
      </c>
      <c r="F36" s="562">
        <v>5</v>
      </c>
      <c r="G36" s="562">
        <v>0</v>
      </c>
      <c r="Q36" s="332"/>
      <c r="R36" s="332"/>
      <c r="S36" s="332"/>
      <c r="T36" s="332"/>
      <c r="U36" s="332"/>
      <c r="V36" s="332"/>
    </row>
    <row r="37" spans="1:22" ht="15.75" customHeight="1" x14ac:dyDescent="0.25">
      <c r="A37" s="202" t="s">
        <v>137</v>
      </c>
      <c r="B37" s="350">
        <f t="shared" ref="B37:C39" si="5">D37+F37</f>
        <v>15</v>
      </c>
      <c r="C37" s="351">
        <f t="shared" si="5"/>
        <v>2</v>
      </c>
      <c r="D37" s="558">
        <v>11</v>
      </c>
      <c r="E37" s="563">
        <v>0</v>
      </c>
      <c r="F37" s="558">
        <v>4</v>
      </c>
      <c r="G37" s="562">
        <v>2</v>
      </c>
      <c r="H37" s="299"/>
      <c r="Q37" s="332"/>
      <c r="R37" s="332"/>
      <c r="S37" s="332"/>
      <c r="T37" s="332"/>
      <c r="U37" s="332"/>
      <c r="V37" s="332"/>
    </row>
    <row r="38" spans="1:22" ht="15.75" customHeight="1" x14ac:dyDescent="0.25">
      <c r="A38" s="202" t="s">
        <v>138</v>
      </c>
      <c r="B38" s="350">
        <f t="shared" si="5"/>
        <v>26</v>
      </c>
      <c r="C38" s="351">
        <f t="shared" si="5"/>
        <v>3</v>
      </c>
      <c r="D38" s="558">
        <v>20</v>
      </c>
      <c r="E38" s="563">
        <v>0</v>
      </c>
      <c r="F38" s="558">
        <v>6</v>
      </c>
      <c r="G38" s="562">
        <v>3</v>
      </c>
      <c r="H38" s="299"/>
      <c r="Q38" s="332"/>
      <c r="R38" s="332"/>
      <c r="S38" s="332"/>
      <c r="T38" s="332"/>
      <c r="U38" s="332"/>
      <c r="V38" s="332"/>
    </row>
    <row r="39" spans="1:22" ht="15.75" customHeight="1" x14ac:dyDescent="0.25">
      <c r="A39" s="202" t="s">
        <v>139</v>
      </c>
      <c r="B39" s="350">
        <f t="shared" si="5"/>
        <v>23</v>
      </c>
      <c r="C39" s="351">
        <f t="shared" si="5"/>
        <v>2</v>
      </c>
      <c r="D39" s="558">
        <v>16</v>
      </c>
      <c r="E39" s="563">
        <v>2</v>
      </c>
      <c r="F39" s="558">
        <v>7</v>
      </c>
      <c r="G39" s="562">
        <v>0</v>
      </c>
      <c r="H39" s="299"/>
      <c r="Q39" s="332"/>
      <c r="R39" s="332"/>
      <c r="S39" s="332"/>
      <c r="T39" s="332"/>
      <c r="U39" s="332"/>
      <c r="V39" s="332"/>
    </row>
    <row r="40" spans="1:22" ht="15.75" customHeight="1" x14ac:dyDescent="0.25">
      <c r="A40" s="202" t="s">
        <v>140</v>
      </c>
      <c r="B40" s="350">
        <f t="shared" ref="B40:C42" si="6">D40+F40</f>
        <v>32</v>
      </c>
      <c r="C40" s="351">
        <f t="shared" si="6"/>
        <v>3</v>
      </c>
      <c r="D40" s="558">
        <v>27</v>
      </c>
      <c r="E40" s="563">
        <v>2</v>
      </c>
      <c r="F40" s="558">
        <v>5</v>
      </c>
      <c r="G40" s="562">
        <v>1</v>
      </c>
      <c r="H40" s="299"/>
      <c r="Q40" s="332"/>
      <c r="R40" s="332"/>
      <c r="S40" s="332"/>
      <c r="T40" s="332"/>
      <c r="U40" s="332"/>
      <c r="V40" s="332"/>
    </row>
    <row r="41" spans="1:22" ht="15.75" customHeight="1" x14ac:dyDescent="0.25">
      <c r="A41" s="202" t="s">
        <v>141</v>
      </c>
      <c r="B41" s="350">
        <f t="shared" si="6"/>
        <v>21</v>
      </c>
      <c r="C41" s="351">
        <f t="shared" si="6"/>
        <v>2</v>
      </c>
      <c r="D41" s="558">
        <v>18</v>
      </c>
      <c r="E41" s="563">
        <v>1</v>
      </c>
      <c r="F41" s="558">
        <v>3</v>
      </c>
      <c r="G41" s="562">
        <v>1</v>
      </c>
      <c r="H41" s="299"/>
      <c r="Q41" s="332"/>
      <c r="R41" s="332"/>
      <c r="S41" s="332"/>
      <c r="T41" s="332"/>
      <c r="U41" s="332"/>
      <c r="V41" s="332"/>
    </row>
    <row r="42" spans="1:22" ht="15.75" customHeight="1" x14ac:dyDescent="0.25">
      <c r="A42" s="202" t="s">
        <v>142</v>
      </c>
      <c r="B42" s="350">
        <f t="shared" si="6"/>
        <v>31</v>
      </c>
      <c r="C42" s="351">
        <f t="shared" si="6"/>
        <v>2</v>
      </c>
      <c r="D42" s="558">
        <v>22</v>
      </c>
      <c r="E42" s="563">
        <v>0</v>
      </c>
      <c r="F42" s="558">
        <v>9</v>
      </c>
      <c r="G42" s="562">
        <v>2</v>
      </c>
      <c r="H42" s="299"/>
      <c r="Q42" s="332"/>
      <c r="R42" s="332"/>
      <c r="S42" s="332"/>
      <c r="T42" s="332"/>
      <c r="U42" s="332"/>
      <c r="V42" s="332"/>
    </row>
    <row r="43" spans="1:22" ht="15.75" customHeight="1" thickBot="1" x14ac:dyDescent="0.3">
      <c r="A43" s="519" t="str">
        <f>'1-1'!A42</f>
        <v>113年累積至12月</v>
      </c>
      <c r="B43" s="525">
        <f t="shared" ref="B43:G43" si="7">SUM(B31:B42)</f>
        <v>275</v>
      </c>
      <c r="C43" s="527">
        <f t="shared" si="7"/>
        <v>20</v>
      </c>
      <c r="D43" s="525">
        <f t="shared" si="7"/>
        <v>207</v>
      </c>
      <c r="E43" s="527">
        <f t="shared" si="7"/>
        <v>6</v>
      </c>
      <c r="F43" s="525">
        <f t="shared" si="7"/>
        <v>68</v>
      </c>
      <c r="G43" s="527">
        <f t="shared" si="7"/>
        <v>14</v>
      </c>
      <c r="Q43" s="332"/>
      <c r="R43" s="332"/>
      <c r="S43" s="332"/>
      <c r="T43" s="332"/>
      <c r="U43" s="332"/>
      <c r="V43" s="332"/>
    </row>
    <row r="44" spans="1:22" ht="30.75" customHeight="1" x14ac:dyDescent="0.25">
      <c r="A44" s="203" t="str">
        <f>'1-1'!A43</f>
        <v>113年第4季較上年同期%</v>
      </c>
      <c r="B44" s="238">
        <f t="shared" ref="B44:G44" si="8">(B30/B16-1)*100</f>
        <v>12.000000000000011</v>
      </c>
      <c r="C44" s="233">
        <f t="shared" si="8"/>
        <v>250</v>
      </c>
      <c r="D44" s="238">
        <f t="shared" si="8"/>
        <v>63.414634146341456</v>
      </c>
      <c r="E44" s="442" t="s">
        <v>260</v>
      </c>
      <c r="F44" s="238">
        <f t="shared" si="8"/>
        <v>-50</v>
      </c>
      <c r="G44" s="233">
        <f t="shared" si="8"/>
        <v>100</v>
      </c>
    </row>
    <row r="45" spans="1:22" ht="30.75" customHeight="1" thickBot="1" x14ac:dyDescent="0.3">
      <c r="A45" s="204" t="str">
        <f>'1-1'!A44</f>
        <v>累積至113年12月較上年同期%</v>
      </c>
      <c r="B45" s="239">
        <f t="shared" ref="B45:G45" si="9">(B43/B29-1)*100</f>
        <v>-5.1724137931034475</v>
      </c>
      <c r="C45" s="234">
        <f t="shared" si="9"/>
        <v>17.647058823529417</v>
      </c>
      <c r="D45" s="239">
        <f t="shared" si="9"/>
        <v>-4.1666666666666625</v>
      </c>
      <c r="E45" s="234">
        <f t="shared" si="9"/>
        <v>100</v>
      </c>
      <c r="F45" s="239">
        <f t="shared" si="9"/>
        <v>-8.1081081081081035</v>
      </c>
      <c r="G45" s="548">
        <f t="shared" si="9"/>
        <v>0</v>
      </c>
    </row>
    <row r="46" spans="1:22" ht="15" customHeight="1" x14ac:dyDescent="0.25">
      <c r="A46" s="568" t="s">
        <v>165</v>
      </c>
      <c r="B46" s="569"/>
      <c r="C46" s="569"/>
      <c r="D46" s="569"/>
      <c r="E46" s="569"/>
      <c r="F46" s="569"/>
      <c r="G46" s="569"/>
      <c r="H46" s="569"/>
      <c r="I46" s="569"/>
    </row>
    <row r="47" spans="1:22" ht="15" customHeight="1" x14ac:dyDescent="0.25">
      <c r="A47" s="206" t="s">
        <v>166</v>
      </c>
      <c r="B47" s="41"/>
      <c r="C47" s="18"/>
      <c r="D47" s="41"/>
      <c r="E47" s="41"/>
      <c r="F47" s="41"/>
      <c r="G47" s="41"/>
      <c r="H47" s="41"/>
      <c r="I47" s="41"/>
    </row>
    <row r="48" spans="1:22" ht="15" customHeight="1" x14ac:dyDescent="0.25">
      <c r="A48" s="206" t="s">
        <v>167</v>
      </c>
      <c r="B48" s="41"/>
      <c r="C48" s="18"/>
      <c r="D48" s="41"/>
      <c r="E48" s="41"/>
      <c r="F48" s="41"/>
      <c r="G48" s="41"/>
      <c r="H48" s="41"/>
      <c r="I48" s="41"/>
    </row>
    <row r="49" spans="1:9" ht="15" customHeight="1" x14ac:dyDescent="0.25">
      <c r="A49" s="567" t="s">
        <v>168</v>
      </c>
      <c r="B49" s="567"/>
      <c r="C49" s="567"/>
      <c r="D49" s="567"/>
      <c r="E49" s="567"/>
      <c r="F49" s="567"/>
      <c r="G49" s="567"/>
      <c r="H49" s="567"/>
      <c r="I49" s="567"/>
    </row>
    <row r="50" spans="1:9" ht="15" customHeight="1" x14ac:dyDescent="0.25">
      <c r="A50" s="271" t="s">
        <v>169</v>
      </c>
    </row>
    <row r="52" spans="1:9" ht="20.100000000000001" customHeight="1" x14ac:dyDescent="0.25">
      <c r="A52" s="207"/>
      <c r="B52" s="342"/>
      <c r="C52" s="342"/>
      <c r="D52" s="342"/>
      <c r="E52" s="342"/>
      <c r="F52" s="342"/>
      <c r="G52" s="342"/>
    </row>
    <row r="53" spans="1:9" ht="20.100000000000001" customHeight="1" x14ac:dyDescent="0.25">
      <c r="A53" s="207"/>
      <c r="B53" s="342"/>
      <c r="C53" s="342"/>
      <c r="D53" s="342"/>
      <c r="E53" s="342"/>
      <c r="F53" s="342"/>
      <c r="G53" s="342"/>
    </row>
    <row r="54" spans="1:9" ht="20.100000000000001" customHeight="1" x14ac:dyDescent="0.25">
      <c r="A54" s="207"/>
      <c r="B54" s="343"/>
      <c r="C54" s="343"/>
      <c r="D54" s="343"/>
      <c r="E54" s="343"/>
      <c r="F54" s="343"/>
      <c r="G54" s="343"/>
    </row>
    <row r="55" spans="1:9" ht="20.100000000000001" customHeight="1" x14ac:dyDescent="0.25">
      <c r="A55" s="207"/>
      <c r="B55" s="343"/>
      <c r="C55" s="343"/>
      <c r="D55" s="343"/>
      <c r="E55" s="343"/>
      <c r="F55" s="343"/>
      <c r="G55" s="343"/>
    </row>
    <row r="56" spans="1:9" ht="20.100000000000001" customHeight="1" x14ac:dyDescent="0.25">
      <c r="A56" s="207"/>
      <c r="B56" s="343"/>
      <c r="C56" s="343"/>
      <c r="D56" s="343"/>
      <c r="E56" s="343"/>
      <c r="F56" s="343"/>
      <c r="G56" s="343"/>
    </row>
    <row r="57" spans="1:9" ht="20.100000000000001" customHeight="1" x14ac:dyDescent="0.25">
      <c r="A57" s="207"/>
      <c r="B57" s="343"/>
      <c r="C57" s="343"/>
      <c r="D57" s="343"/>
      <c r="E57" s="343"/>
      <c r="F57" s="343"/>
      <c r="G57" s="343"/>
    </row>
    <row r="58" spans="1:9" ht="20.100000000000001" customHeight="1" x14ac:dyDescent="0.25">
      <c r="A58" s="207"/>
      <c r="B58" s="343"/>
      <c r="C58" s="343"/>
      <c r="D58" s="343"/>
      <c r="E58" s="343"/>
      <c r="F58" s="343"/>
      <c r="G58" s="343"/>
    </row>
    <row r="59" spans="1:9" ht="20.100000000000001" customHeight="1" x14ac:dyDescent="0.25">
      <c r="A59" s="207"/>
      <c r="B59" s="343"/>
      <c r="C59" s="343"/>
      <c r="D59" s="343"/>
      <c r="E59" s="343"/>
      <c r="F59" s="343"/>
      <c r="G59" s="343"/>
    </row>
    <row r="60" spans="1:9" ht="20.100000000000001" customHeight="1" x14ac:dyDescent="0.25">
      <c r="A60" s="207"/>
      <c r="B60" s="295"/>
      <c r="C60" s="295"/>
      <c r="D60" s="295"/>
      <c r="E60" s="295"/>
      <c r="F60" s="295"/>
      <c r="G60" s="295"/>
    </row>
    <row r="61" spans="1:9" ht="20.100000000000001" customHeight="1" x14ac:dyDescent="0.25">
      <c r="A61" s="207"/>
      <c r="B61" s="295"/>
      <c r="C61" s="295"/>
      <c r="D61" s="295"/>
      <c r="E61" s="295"/>
      <c r="F61" s="295"/>
      <c r="G61" s="295"/>
    </row>
    <row r="62" spans="1:9" ht="20.100000000000001" customHeight="1" x14ac:dyDescent="0.25">
      <c r="A62" s="207"/>
      <c r="B62" s="295"/>
      <c r="C62" s="295"/>
      <c r="D62" s="295"/>
      <c r="E62" s="295"/>
      <c r="F62" s="295"/>
      <c r="G62" s="295"/>
    </row>
    <row r="63" spans="1:9" ht="20.100000000000001" customHeight="1" x14ac:dyDescent="0.25">
      <c r="A63" s="207"/>
      <c r="B63" s="295"/>
      <c r="C63" s="295"/>
      <c r="D63" s="295"/>
      <c r="E63" s="295"/>
      <c r="F63" s="295"/>
      <c r="G63" s="295"/>
    </row>
    <row r="64" spans="1:9" ht="20.100000000000001" customHeight="1" x14ac:dyDescent="0.25">
      <c r="A64" s="207"/>
      <c r="B64" s="295"/>
      <c r="C64" s="295"/>
      <c r="D64" s="295"/>
      <c r="E64" s="295"/>
      <c r="F64" s="295"/>
      <c r="G64" s="295"/>
    </row>
    <row r="65" spans="1:7" ht="20.100000000000001" customHeight="1" x14ac:dyDescent="0.25">
      <c r="A65" s="207"/>
      <c r="B65" s="295"/>
      <c r="C65" s="295"/>
      <c r="D65" s="295"/>
      <c r="E65" s="295"/>
      <c r="F65" s="295"/>
      <c r="G65" s="295"/>
    </row>
    <row r="66" spans="1:7" ht="20.100000000000001" customHeight="1" x14ac:dyDescent="0.25">
      <c r="A66" s="207"/>
      <c r="B66" s="295"/>
      <c r="C66" s="295"/>
      <c r="D66" s="295"/>
      <c r="E66" s="295"/>
      <c r="F66" s="295"/>
      <c r="G66" s="295"/>
    </row>
    <row r="67" spans="1:7" ht="20.100000000000001" customHeight="1" x14ac:dyDescent="0.25">
      <c r="A67" s="207"/>
      <c r="B67" s="295"/>
      <c r="C67" s="295"/>
      <c r="D67" s="295"/>
      <c r="E67" s="295"/>
      <c r="F67" s="295"/>
      <c r="G67" s="295"/>
    </row>
    <row r="68" spans="1:7" ht="20.100000000000001" customHeight="1" x14ac:dyDescent="0.25">
      <c r="A68" s="207"/>
      <c r="B68" s="295"/>
      <c r="C68" s="295"/>
      <c r="D68" s="295"/>
      <c r="E68" s="295"/>
      <c r="F68" s="295"/>
      <c r="G68" s="295"/>
    </row>
    <row r="69" spans="1:7" ht="20.100000000000001" customHeight="1" x14ac:dyDescent="0.25">
      <c r="A69" s="207"/>
      <c r="B69" s="295"/>
      <c r="C69" s="295"/>
      <c r="D69" s="295"/>
      <c r="E69" s="295"/>
      <c r="F69" s="295"/>
      <c r="G69" s="295"/>
    </row>
    <row r="70" spans="1:7" ht="20.100000000000001" customHeight="1" x14ac:dyDescent="0.25">
      <c r="A70" s="207"/>
      <c r="B70" s="466"/>
      <c r="C70" s="466"/>
      <c r="D70" s="466"/>
      <c r="E70" s="466"/>
      <c r="F70" s="466"/>
      <c r="G70" s="466"/>
    </row>
    <row r="71" spans="1:7" ht="20.100000000000001" customHeight="1" x14ac:dyDescent="0.25">
      <c r="A71" s="207"/>
      <c r="B71" s="466"/>
      <c r="C71" s="466"/>
      <c r="D71" s="466"/>
      <c r="E71" s="466"/>
      <c r="F71" s="466"/>
      <c r="G71" s="466"/>
    </row>
    <row r="72" spans="1:7" ht="20.100000000000001" customHeight="1" x14ac:dyDescent="0.25">
      <c r="A72" s="207"/>
      <c r="B72" s="466"/>
      <c r="C72" s="466"/>
      <c r="D72" s="466"/>
      <c r="E72" s="466"/>
      <c r="F72" s="466"/>
      <c r="G72" s="466"/>
    </row>
    <row r="73" spans="1:7" ht="20.100000000000001" customHeight="1" x14ac:dyDescent="0.25">
      <c r="A73" s="207"/>
      <c r="B73" s="466"/>
      <c r="C73" s="466"/>
      <c r="D73" s="466"/>
      <c r="E73" s="466"/>
      <c r="F73" s="466"/>
      <c r="G73" s="466"/>
    </row>
    <row r="74" spans="1:7" ht="20.100000000000001" customHeight="1" x14ac:dyDescent="0.25">
      <c r="A74" s="207"/>
      <c r="B74" s="466"/>
      <c r="C74" s="466"/>
      <c r="D74" s="466"/>
      <c r="E74" s="466"/>
      <c r="F74" s="466"/>
      <c r="G74" s="466"/>
    </row>
    <row r="75" spans="1:7" ht="20.100000000000001" customHeight="1" x14ac:dyDescent="0.25">
      <c r="A75" s="207"/>
      <c r="B75" s="466"/>
      <c r="C75" s="466"/>
      <c r="D75" s="466"/>
      <c r="E75" s="466"/>
      <c r="F75" s="466"/>
      <c r="G75" s="466"/>
    </row>
    <row r="76" spans="1:7" ht="20.100000000000001" customHeight="1" x14ac:dyDescent="0.25">
      <c r="A76" s="207"/>
      <c r="B76" s="466"/>
      <c r="C76" s="466"/>
      <c r="D76" s="466"/>
      <c r="E76" s="466"/>
      <c r="F76" s="466"/>
      <c r="G76" s="466"/>
    </row>
    <row r="77" spans="1:7" ht="20.100000000000001" customHeight="1" x14ac:dyDescent="0.25">
      <c r="B77" s="295"/>
      <c r="C77" s="295"/>
      <c r="D77" s="295"/>
      <c r="E77" s="295"/>
      <c r="F77" s="295"/>
      <c r="G77" s="295"/>
    </row>
    <row r="78" spans="1:7" ht="20.100000000000001" customHeight="1" x14ac:dyDescent="0.25">
      <c r="B78" s="295"/>
      <c r="C78" s="295"/>
      <c r="D78" s="295"/>
      <c r="E78" s="295"/>
      <c r="F78" s="295"/>
      <c r="G78" s="295"/>
    </row>
  </sheetData>
  <mergeCells count="7">
    <mergeCell ref="A46:I46"/>
    <mergeCell ref="A49:I49"/>
    <mergeCell ref="A1:G1"/>
    <mergeCell ref="B2:C2"/>
    <mergeCell ref="D2:E2"/>
    <mergeCell ref="F2:G2"/>
    <mergeCell ref="A2:A3"/>
  </mergeCells>
  <phoneticPr fontId="2" type="noConversion"/>
  <printOptions horizontalCentered="1"/>
  <pageMargins left="0.70866141732283472" right="0.47244094488188981" top="0.74803149606299213" bottom="0.74803149606299213" header="0.31496062992125984" footer="0.31496062992125984"/>
  <pageSetup paperSize="9" scale="97" orientation="portrait" r:id="rId1"/>
  <headerFooter alignWithMargins="0">
    <oddFooter>&amp;C&amp;"Times New Roman,標準"-5-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zoomScale="70" zoomScaleNormal="70" workbookViewId="0">
      <selection sqref="A1:IV65536"/>
    </sheetView>
  </sheetViews>
  <sheetFormatPr defaultColWidth="8.875" defaultRowHeight="16.5" x14ac:dyDescent="0.25"/>
  <cols>
    <col min="1" max="1" width="10.75" style="84" customWidth="1"/>
    <col min="2" max="2" width="30.75" style="84" customWidth="1"/>
    <col min="3" max="8" width="12.75" style="84" customWidth="1"/>
    <col min="9" max="16384" width="8.875" style="84"/>
  </cols>
  <sheetData>
    <row r="1" spans="1:8" s="83" customFormat="1" ht="30" customHeight="1" x14ac:dyDescent="0.25">
      <c r="A1" s="613" t="s">
        <v>61</v>
      </c>
      <c r="B1" s="613"/>
      <c r="C1" s="613"/>
      <c r="D1" s="613"/>
      <c r="E1" s="613"/>
      <c r="F1" s="613"/>
      <c r="G1" s="613"/>
      <c r="H1" s="613"/>
    </row>
    <row r="2" spans="1:8" ht="17.25" thickBot="1" x14ac:dyDescent="0.3"/>
    <row r="3" spans="1:8" ht="40.15" customHeight="1" thickBot="1" x14ac:dyDescent="0.3">
      <c r="A3" s="606" t="s">
        <v>3</v>
      </c>
      <c r="B3" s="608" t="s">
        <v>4</v>
      </c>
      <c r="C3" s="610" t="s">
        <v>76</v>
      </c>
      <c r="D3" s="611"/>
      <c r="E3" s="612"/>
      <c r="F3" s="614" t="s">
        <v>77</v>
      </c>
      <c r="G3" s="615"/>
      <c r="H3" s="615"/>
    </row>
    <row r="4" spans="1:8" ht="40.15" customHeight="1" thickBot="1" x14ac:dyDescent="0.3">
      <c r="A4" s="607"/>
      <c r="B4" s="609"/>
      <c r="C4" s="121" t="s">
        <v>67</v>
      </c>
      <c r="D4" s="121" t="s">
        <v>68</v>
      </c>
      <c r="E4" s="122" t="s">
        <v>62</v>
      </c>
      <c r="F4" s="121" t="s">
        <v>67</v>
      </c>
      <c r="G4" s="121" t="s">
        <v>68</v>
      </c>
      <c r="H4" s="123" t="s">
        <v>63</v>
      </c>
    </row>
    <row r="5" spans="1:8" ht="40.15" customHeight="1" x14ac:dyDescent="0.25">
      <c r="A5" s="85">
        <v>1</v>
      </c>
      <c r="B5" s="92" t="s">
        <v>80</v>
      </c>
      <c r="C5" s="124">
        <v>3081</v>
      </c>
      <c r="D5" s="125">
        <v>2926</v>
      </c>
      <c r="E5" s="126">
        <f t="shared" ref="E5:E13" si="0">(C5-D5)/D5*100</f>
        <v>5.2973342447026655</v>
      </c>
      <c r="F5" s="125">
        <f>9203+C5</f>
        <v>12284</v>
      </c>
      <c r="G5" s="125">
        <v>11945</v>
      </c>
      <c r="H5" s="127">
        <f t="shared" ref="H5:H13" si="1">(F5-G5)/G5*100</f>
        <v>2.8380075345332774</v>
      </c>
    </row>
    <row r="6" spans="1:8" ht="40.15" customHeight="1" x14ac:dyDescent="0.25">
      <c r="A6" s="86">
        <v>2</v>
      </c>
      <c r="B6" s="93" t="s">
        <v>81</v>
      </c>
      <c r="C6" s="112">
        <v>2046</v>
      </c>
      <c r="D6" s="113">
        <v>1876</v>
      </c>
      <c r="E6" s="128">
        <f t="shared" si="0"/>
        <v>9.0618336886993589</v>
      </c>
      <c r="F6" s="113">
        <f>5138+C6</f>
        <v>7184</v>
      </c>
      <c r="G6" s="113">
        <v>7276</v>
      </c>
      <c r="H6" s="114">
        <f t="shared" si="1"/>
        <v>-1.2644310060472788</v>
      </c>
    </row>
    <row r="7" spans="1:8" ht="40.15" customHeight="1" x14ac:dyDescent="0.25">
      <c r="A7" s="87">
        <v>3</v>
      </c>
      <c r="B7" s="94" t="s">
        <v>82</v>
      </c>
      <c r="C7" s="129">
        <v>449</v>
      </c>
      <c r="D7" s="130">
        <v>496</v>
      </c>
      <c r="E7" s="131">
        <f t="shared" si="0"/>
        <v>-9.4758064516129039</v>
      </c>
      <c r="F7" s="130">
        <f>1165+C7</f>
        <v>1614</v>
      </c>
      <c r="G7" s="130">
        <v>1937</v>
      </c>
      <c r="H7" s="132">
        <f t="shared" si="1"/>
        <v>-16.675271037687146</v>
      </c>
    </row>
    <row r="8" spans="1:8" ht="40.15" customHeight="1" x14ac:dyDescent="0.25">
      <c r="A8" s="86">
        <v>4</v>
      </c>
      <c r="B8" s="93" t="s">
        <v>83</v>
      </c>
      <c r="C8" s="112">
        <v>402</v>
      </c>
      <c r="D8" s="113">
        <v>446</v>
      </c>
      <c r="E8" s="128">
        <f t="shared" si="0"/>
        <v>-9.8654708520179373</v>
      </c>
      <c r="F8" s="113">
        <f>930+C8</f>
        <v>1332</v>
      </c>
      <c r="G8" s="113">
        <v>1319</v>
      </c>
      <c r="H8" s="114">
        <f t="shared" si="1"/>
        <v>0.98559514783927216</v>
      </c>
    </row>
    <row r="9" spans="1:8" ht="40.15" customHeight="1" x14ac:dyDescent="0.25">
      <c r="A9" s="87">
        <v>5</v>
      </c>
      <c r="B9" s="94" t="s">
        <v>84</v>
      </c>
      <c r="C9" s="129">
        <v>342</v>
      </c>
      <c r="D9" s="130">
        <v>327</v>
      </c>
      <c r="E9" s="131">
        <f t="shared" si="0"/>
        <v>4.5871559633027523</v>
      </c>
      <c r="F9" s="130">
        <f>890+C9</f>
        <v>1232</v>
      </c>
      <c r="G9" s="133">
        <v>1209</v>
      </c>
      <c r="H9" s="132">
        <f t="shared" si="1"/>
        <v>1.9023986765922249</v>
      </c>
    </row>
    <row r="10" spans="1:8" ht="40.15" customHeight="1" x14ac:dyDescent="0.25">
      <c r="A10" s="86">
        <v>6</v>
      </c>
      <c r="B10" s="93" t="s">
        <v>85</v>
      </c>
      <c r="C10" s="112">
        <v>123</v>
      </c>
      <c r="D10" s="113">
        <v>109</v>
      </c>
      <c r="E10" s="128">
        <f t="shared" si="0"/>
        <v>12.844036697247708</v>
      </c>
      <c r="F10" s="113">
        <f>334+C10</f>
        <v>457</v>
      </c>
      <c r="G10" s="113">
        <v>439</v>
      </c>
      <c r="H10" s="114">
        <f t="shared" si="1"/>
        <v>4.1002277904328022</v>
      </c>
    </row>
    <row r="11" spans="1:8" ht="40.15" customHeight="1" x14ac:dyDescent="0.25">
      <c r="A11" s="87">
        <v>7</v>
      </c>
      <c r="B11" s="94" t="s">
        <v>86</v>
      </c>
      <c r="C11" s="129">
        <v>119</v>
      </c>
      <c r="D11" s="130">
        <v>149</v>
      </c>
      <c r="E11" s="131">
        <f t="shared" si="0"/>
        <v>-20.134228187919462</v>
      </c>
      <c r="F11" s="130">
        <f>256+C11</f>
        <v>375</v>
      </c>
      <c r="G11" s="134">
        <v>342</v>
      </c>
      <c r="H11" s="132">
        <f t="shared" si="1"/>
        <v>9.6491228070175428</v>
      </c>
    </row>
    <row r="12" spans="1:8" ht="40.15" customHeight="1" x14ac:dyDescent="0.25">
      <c r="A12" s="86">
        <v>8</v>
      </c>
      <c r="B12" s="93" t="s">
        <v>87</v>
      </c>
      <c r="C12" s="112">
        <v>116</v>
      </c>
      <c r="D12" s="113">
        <v>98</v>
      </c>
      <c r="E12" s="128">
        <f t="shared" si="0"/>
        <v>18.367346938775512</v>
      </c>
      <c r="F12" s="113">
        <f>272+C11:C12</f>
        <v>388</v>
      </c>
      <c r="G12" s="113">
        <v>324</v>
      </c>
      <c r="H12" s="114">
        <f t="shared" si="1"/>
        <v>19.753086419753085</v>
      </c>
    </row>
    <row r="13" spans="1:8" ht="40.15" customHeight="1" x14ac:dyDescent="0.25">
      <c r="A13" s="87">
        <v>9</v>
      </c>
      <c r="B13" s="94" t="s">
        <v>88</v>
      </c>
      <c r="C13" s="129">
        <v>92</v>
      </c>
      <c r="D13" s="130">
        <v>138</v>
      </c>
      <c r="E13" s="131">
        <f t="shared" si="0"/>
        <v>-33.333333333333329</v>
      </c>
      <c r="F13" s="130">
        <f>294+C13</f>
        <v>386</v>
      </c>
      <c r="G13" s="135">
        <v>463</v>
      </c>
      <c r="H13" s="136">
        <f t="shared" si="1"/>
        <v>-16.630669546436287</v>
      </c>
    </row>
    <row r="14" spans="1:8" ht="40.15" customHeight="1" thickBot="1" x14ac:dyDescent="0.3">
      <c r="A14" s="88">
        <v>10</v>
      </c>
      <c r="B14" s="137" t="s">
        <v>89</v>
      </c>
      <c r="C14" s="149">
        <v>86</v>
      </c>
      <c r="D14" s="150">
        <v>66</v>
      </c>
      <c r="E14" s="151">
        <f>(C14-D14)/D14*100</f>
        <v>30.303030303030305</v>
      </c>
      <c r="F14" s="150">
        <v>256</v>
      </c>
      <c r="G14" s="150">
        <v>280</v>
      </c>
      <c r="H14" s="152">
        <f>(F14-G14)/G14*100</f>
        <v>-8.5714285714285712</v>
      </c>
    </row>
  </sheetData>
  <mergeCells count="5">
    <mergeCell ref="A3:A4"/>
    <mergeCell ref="B3:B4"/>
    <mergeCell ref="C3:E3"/>
    <mergeCell ref="A1:H1"/>
    <mergeCell ref="F3:H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3" orientation="portrait" r:id="rId1"/>
  <headerFooter>
    <oddFooter>&amp;C&amp;"標楷體,標準"-6-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zoomScale="80" zoomScaleNormal="80" workbookViewId="0">
      <selection sqref="A1:H1"/>
    </sheetView>
  </sheetViews>
  <sheetFormatPr defaultColWidth="8.875" defaultRowHeight="16.5" x14ac:dyDescent="0.25"/>
  <cols>
    <col min="1" max="1" width="12.75" style="84" customWidth="1"/>
    <col min="2" max="2" width="30.75" style="84" customWidth="1"/>
    <col min="3" max="8" width="12.75" style="84" customWidth="1"/>
    <col min="9" max="16384" width="8.875" style="84"/>
  </cols>
  <sheetData>
    <row r="1" spans="1:8" s="83" customFormat="1" ht="30.2" customHeight="1" x14ac:dyDescent="0.25">
      <c r="A1" s="613" t="s">
        <v>70</v>
      </c>
      <c r="B1" s="613"/>
      <c r="C1" s="613"/>
      <c r="D1" s="613"/>
      <c r="E1" s="613"/>
      <c r="F1" s="613"/>
      <c r="G1" s="613"/>
      <c r="H1" s="613"/>
    </row>
    <row r="2" spans="1:8" ht="17.25" thickBot="1" x14ac:dyDescent="0.3"/>
    <row r="3" spans="1:8" ht="40.15" customHeight="1" thickBot="1" x14ac:dyDescent="0.3">
      <c r="A3" s="616" t="s">
        <v>71</v>
      </c>
      <c r="B3" s="618" t="s">
        <v>72</v>
      </c>
      <c r="C3" s="610" t="s">
        <v>78</v>
      </c>
      <c r="D3" s="620"/>
      <c r="E3" s="621"/>
      <c r="F3" s="610" t="s">
        <v>79</v>
      </c>
      <c r="G3" s="620"/>
      <c r="H3" s="620"/>
    </row>
    <row r="4" spans="1:8" ht="40.15" customHeight="1" thickBot="1" x14ac:dyDescent="0.3">
      <c r="A4" s="617"/>
      <c r="B4" s="619"/>
      <c r="C4" s="121" t="s">
        <v>73</v>
      </c>
      <c r="D4" s="121" t="s">
        <v>74</v>
      </c>
      <c r="E4" s="122" t="s">
        <v>63</v>
      </c>
      <c r="F4" s="121" t="s">
        <v>73</v>
      </c>
      <c r="G4" s="121" t="s">
        <v>74</v>
      </c>
      <c r="H4" s="123" t="s">
        <v>63</v>
      </c>
    </row>
    <row r="5" spans="1:8" ht="40.15" customHeight="1" x14ac:dyDescent="0.25">
      <c r="A5" s="85">
        <v>1</v>
      </c>
      <c r="B5" s="92" t="s">
        <v>90</v>
      </c>
      <c r="C5" s="188">
        <v>333</v>
      </c>
      <c r="D5" s="188">
        <v>239</v>
      </c>
      <c r="E5" s="189">
        <f>(C5/D5-1)*100</f>
        <v>39.330543933054393</v>
      </c>
      <c r="F5" s="190">
        <v>502</v>
      </c>
      <c r="G5" s="191">
        <v>430</v>
      </c>
      <c r="H5" s="189">
        <f>(F5/G5-1)*100</f>
        <v>16.744186046511622</v>
      </c>
    </row>
    <row r="6" spans="1:8" ht="40.15" customHeight="1" x14ac:dyDescent="0.25">
      <c r="A6" s="86">
        <v>2</v>
      </c>
      <c r="B6" s="93" t="s">
        <v>91</v>
      </c>
      <c r="C6" s="97">
        <v>291</v>
      </c>
      <c r="D6" s="97">
        <v>253</v>
      </c>
      <c r="E6" s="100">
        <f>(C6/D6-1)*100</f>
        <v>15.019762845849804</v>
      </c>
      <c r="F6" s="99">
        <v>447</v>
      </c>
      <c r="G6" s="97">
        <v>445</v>
      </c>
      <c r="H6" s="100">
        <f t="shared" ref="H6:H14" si="0">(F6/G6-1)*100</f>
        <v>0.44943820224718767</v>
      </c>
    </row>
    <row r="7" spans="1:8" ht="40.15" customHeight="1" x14ac:dyDescent="0.25">
      <c r="A7" s="87">
        <v>3</v>
      </c>
      <c r="B7" s="94" t="s">
        <v>92</v>
      </c>
      <c r="C7" s="98">
        <v>181</v>
      </c>
      <c r="D7" s="98">
        <v>182</v>
      </c>
      <c r="E7" s="101">
        <f t="shared" ref="E7:E14" si="1">(C7/D7-1)*100</f>
        <v>-0.5494505494505475</v>
      </c>
      <c r="F7" s="138">
        <v>210</v>
      </c>
      <c r="G7" s="139">
        <v>219</v>
      </c>
      <c r="H7" s="101">
        <f t="shared" si="0"/>
        <v>-4.1095890410958962</v>
      </c>
    </row>
    <row r="8" spans="1:8" ht="40.15" customHeight="1" x14ac:dyDescent="0.25">
      <c r="A8" s="86">
        <v>4</v>
      </c>
      <c r="B8" s="93" t="s">
        <v>118</v>
      </c>
      <c r="C8" s="97">
        <v>118</v>
      </c>
      <c r="D8" s="97">
        <v>80</v>
      </c>
      <c r="E8" s="100">
        <f t="shared" si="1"/>
        <v>47.500000000000007</v>
      </c>
      <c r="F8" s="99">
        <v>130</v>
      </c>
      <c r="G8" s="97">
        <v>111</v>
      </c>
      <c r="H8" s="100">
        <f t="shared" si="0"/>
        <v>17.117117117117118</v>
      </c>
    </row>
    <row r="9" spans="1:8" ht="40.15" customHeight="1" x14ac:dyDescent="0.25">
      <c r="A9" s="87">
        <v>5</v>
      </c>
      <c r="B9" s="94" t="s">
        <v>93</v>
      </c>
      <c r="C9" s="98">
        <v>89</v>
      </c>
      <c r="D9" s="98">
        <v>68</v>
      </c>
      <c r="E9" s="101">
        <f t="shared" si="1"/>
        <v>30.882352941176471</v>
      </c>
      <c r="F9" s="138">
        <v>301</v>
      </c>
      <c r="G9" s="139">
        <v>353</v>
      </c>
      <c r="H9" s="101">
        <f t="shared" si="0"/>
        <v>-14.730878186968843</v>
      </c>
    </row>
    <row r="10" spans="1:8" ht="40.15" customHeight="1" x14ac:dyDescent="0.25">
      <c r="A10" s="86">
        <v>6</v>
      </c>
      <c r="B10" s="93" t="s">
        <v>94</v>
      </c>
      <c r="C10" s="97">
        <v>83</v>
      </c>
      <c r="D10" s="97">
        <v>326</v>
      </c>
      <c r="E10" s="100">
        <f t="shared" si="1"/>
        <v>-74.539877300613497</v>
      </c>
      <c r="F10" s="99">
        <v>596</v>
      </c>
      <c r="G10" s="97">
        <v>1081</v>
      </c>
      <c r="H10" s="100">
        <f t="shared" si="0"/>
        <v>-44.865864939870491</v>
      </c>
    </row>
    <row r="11" spans="1:8" ht="40.15" customHeight="1" x14ac:dyDescent="0.25">
      <c r="A11" s="87">
        <v>7</v>
      </c>
      <c r="B11" s="94" t="s">
        <v>95</v>
      </c>
      <c r="C11" s="98">
        <v>76</v>
      </c>
      <c r="D11" s="98">
        <v>13</v>
      </c>
      <c r="E11" s="101">
        <f t="shared" si="1"/>
        <v>484.61538461538458</v>
      </c>
      <c r="F11" s="138">
        <v>107</v>
      </c>
      <c r="G11" s="139">
        <v>44</v>
      </c>
      <c r="H11" s="101">
        <f t="shared" si="0"/>
        <v>143.18181818181816</v>
      </c>
    </row>
    <row r="12" spans="1:8" ht="40.15" customHeight="1" x14ac:dyDescent="0.25">
      <c r="A12" s="86">
        <v>8</v>
      </c>
      <c r="B12" s="93" t="s">
        <v>96</v>
      </c>
      <c r="C12" s="97">
        <v>74</v>
      </c>
      <c r="D12" s="97">
        <v>63</v>
      </c>
      <c r="E12" s="100">
        <f t="shared" si="1"/>
        <v>17.460317460317466</v>
      </c>
      <c r="F12" s="99">
        <v>283</v>
      </c>
      <c r="G12" s="97">
        <v>374</v>
      </c>
      <c r="H12" s="100">
        <f t="shared" si="0"/>
        <v>-24.331550802139034</v>
      </c>
    </row>
    <row r="13" spans="1:8" ht="40.15" customHeight="1" x14ac:dyDescent="0.25">
      <c r="A13" s="87">
        <v>9</v>
      </c>
      <c r="B13" s="94" t="s">
        <v>97</v>
      </c>
      <c r="C13" s="98">
        <v>69</v>
      </c>
      <c r="D13" s="98">
        <v>56</v>
      </c>
      <c r="E13" s="101">
        <f t="shared" si="1"/>
        <v>23.214285714285722</v>
      </c>
      <c r="F13" s="138">
        <v>162</v>
      </c>
      <c r="G13" s="139">
        <v>167</v>
      </c>
      <c r="H13" s="101">
        <f t="shared" si="0"/>
        <v>-2.9940119760479056</v>
      </c>
    </row>
    <row r="14" spans="1:8" ht="40.15" customHeight="1" thickBot="1" x14ac:dyDescent="0.3">
      <c r="A14" s="88">
        <v>9</v>
      </c>
      <c r="B14" s="137" t="s">
        <v>98</v>
      </c>
      <c r="C14" s="119">
        <v>53</v>
      </c>
      <c r="D14" s="119">
        <v>40</v>
      </c>
      <c r="E14" s="120">
        <f t="shared" si="1"/>
        <v>32.499999999999993</v>
      </c>
      <c r="F14" s="118">
        <v>85</v>
      </c>
      <c r="G14" s="119">
        <v>76</v>
      </c>
      <c r="H14" s="120">
        <f t="shared" si="0"/>
        <v>11.842105263157897</v>
      </c>
    </row>
    <row r="15" spans="1:8" s="95" customFormat="1" x14ac:dyDescent="0.25">
      <c r="A15" s="96"/>
    </row>
    <row r="17" spans="3:3" x14ac:dyDescent="0.25">
      <c r="C17"/>
    </row>
    <row r="18" spans="3:3" x14ac:dyDescent="0.25">
      <c r="C18"/>
    </row>
    <row r="19" spans="3:3" x14ac:dyDescent="0.25">
      <c r="C19"/>
    </row>
    <row r="20" spans="3:3" x14ac:dyDescent="0.25">
      <c r="C20"/>
    </row>
    <row r="21" spans="3:3" x14ac:dyDescent="0.25">
      <c r="C21"/>
    </row>
    <row r="22" spans="3:3" x14ac:dyDescent="0.25">
      <c r="C22"/>
    </row>
    <row r="23" spans="3:3" x14ac:dyDescent="0.25">
      <c r="C23"/>
    </row>
    <row r="24" spans="3:3" x14ac:dyDescent="0.25">
      <c r="C24"/>
    </row>
    <row r="25" spans="3:3" x14ac:dyDescent="0.25">
      <c r="C25"/>
    </row>
    <row r="26" spans="3:3" x14ac:dyDescent="0.25">
      <c r="C26"/>
    </row>
  </sheetData>
  <mergeCells count="5">
    <mergeCell ref="A3:A4"/>
    <mergeCell ref="B3:B4"/>
    <mergeCell ref="C3:E3"/>
    <mergeCell ref="A1:H1"/>
    <mergeCell ref="F3:H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r:id="rId1"/>
  <headerFooter>
    <oddFooter>&amp;C&amp;"標楷體,標準"- 7 -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zoomScale="80" zoomScaleNormal="80" workbookViewId="0">
      <selection sqref="A1:I1"/>
    </sheetView>
  </sheetViews>
  <sheetFormatPr defaultColWidth="8.875" defaultRowHeight="16.5" x14ac:dyDescent="0.25"/>
  <cols>
    <col min="1" max="1" width="12.75" style="169" customWidth="1"/>
    <col min="2" max="2" width="38.25" style="169" bestFit="1" customWidth="1"/>
    <col min="3" max="9" width="12.75" style="169" customWidth="1"/>
    <col min="10" max="16384" width="8.875" style="169"/>
  </cols>
  <sheetData>
    <row r="1" spans="1:9" s="168" customFormat="1" ht="30.2" customHeight="1" x14ac:dyDescent="0.25">
      <c r="A1" s="626" t="s">
        <v>66</v>
      </c>
      <c r="B1" s="626"/>
      <c r="C1" s="626"/>
      <c r="D1" s="626"/>
      <c r="E1" s="626"/>
      <c r="F1" s="626"/>
      <c r="G1" s="626"/>
      <c r="H1" s="626"/>
      <c r="I1" s="626"/>
    </row>
    <row r="2" spans="1:9" ht="17.25" thickBot="1" x14ac:dyDescent="0.3"/>
    <row r="3" spans="1:9" ht="40.15" customHeight="1" thickBot="1" x14ac:dyDescent="0.3">
      <c r="A3" s="622" t="s">
        <v>64</v>
      </c>
      <c r="B3" s="624" t="s">
        <v>65</v>
      </c>
      <c r="C3" s="624" t="s">
        <v>69</v>
      </c>
      <c r="D3" s="627" t="s">
        <v>76</v>
      </c>
      <c r="E3" s="627"/>
      <c r="F3" s="628"/>
      <c r="G3" s="629" t="s">
        <v>77</v>
      </c>
      <c r="H3" s="627"/>
      <c r="I3" s="627"/>
    </row>
    <row r="4" spans="1:9" ht="40.15" customHeight="1" thickBot="1" x14ac:dyDescent="0.3">
      <c r="A4" s="623"/>
      <c r="B4" s="625"/>
      <c r="C4" s="630"/>
      <c r="D4" s="170" t="s">
        <v>67</v>
      </c>
      <c r="E4" s="171" t="s">
        <v>68</v>
      </c>
      <c r="F4" s="172" t="s">
        <v>63</v>
      </c>
      <c r="G4" s="171" t="s">
        <v>67</v>
      </c>
      <c r="H4" s="171" t="s">
        <v>68</v>
      </c>
      <c r="I4" s="173" t="s">
        <v>63</v>
      </c>
    </row>
    <row r="5" spans="1:9" ht="40.15" customHeight="1" x14ac:dyDescent="0.25">
      <c r="A5" s="174">
        <v>1</v>
      </c>
      <c r="B5" s="175" t="s">
        <v>99</v>
      </c>
      <c r="C5" s="176" t="s">
        <v>119</v>
      </c>
      <c r="D5" s="155">
        <v>393</v>
      </c>
      <c r="E5" s="155">
        <v>121</v>
      </c>
      <c r="F5" s="156">
        <f>(D5/E5-1)*100</f>
        <v>224.79338842975207</v>
      </c>
      <c r="G5" s="157">
        <v>956</v>
      </c>
      <c r="H5" s="158">
        <v>394</v>
      </c>
      <c r="I5" s="156">
        <f>(G5/H5-1)*100</f>
        <v>142.63959390862942</v>
      </c>
    </row>
    <row r="6" spans="1:9" ht="40.15" customHeight="1" x14ac:dyDescent="0.25">
      <c r="A6" s="177">
        <v>2</v>
      </c>
      <c r="B6" s="178" t="s">
        <v>100</v>
      </c>
      <c r="C6" s="179" t="s">
        <v>120</v>
      </c>
      <c r="D6" s="159">
        <v>104</v>
      </c>
      <c r="E6" s="159">
        <v>84</v>
      </c>
      <c r="F6" s="160">
        <f>(D6/E6-1)*100</f>
        <v>23.809523809523814</v>
      </c>
      <c r="G6" s="161">
        <v>351</v>
      </c>
      <c r="H6" s="159">
        <v>271</v>
      </c>
      <c r="I6" s="160">
        <f t="shared" ref="I6:I14" si="0">(G6/H6-1)*100</f>
        <v>29.520295202952028</v>
      </c>
    </row>
    <row r="7" spans="1:9" ht="40.15" customHeight="1" x14ac:dyDescent="0.25">
      <c r="A7" s="180">
        <v>3</v>
      </c>
      <c r="B7" s="181" t="s">
        <v>121</v>
      </c>
      <c r="C7" s="182" t="s">
        <v>120</v>
      </c>
      <c r="D7" s="162">
        <v>98</v>
      </c>
      <c r="E7" s="162">
        <v>115</v>
      </c>
      <c r="F7" s="154">
        <f t="shared" ref="F7:F14" si="1">(D7/E7-1)*100</f>
        <v>-14.782608695652177</v>
      </c>
      <c r="G7" s="163">
        <v>389</v>
      </c>
      <c r="H7" s="164">
        <v>361</v>
      </c>
      <c r="I7" s="154">
        <f t="shared" si="0"/>
        <v>7.756232686980602</v>
      </c>
    </row>
    <row r="8" spans="1:9" ht="40.15" customHeight="1" x14ac:dyDescent="0.25">
      <c r="A8" s="177">
        <v>4</v>
      </c>
      <c r="B8" s="178" t="s">
        <v>101</v>
      </c>
      <c r="C8" s="179" t="s">
        <v>120</v>
      </c>
      <c r="D8" s="159">
        <v>91</v>
      </c>
      <c r="E8" s="159">
        <v>96</v>
      </c>
      <c r="F8" s="160">
        <f t="shared" si="1"/>
        <v>-5.2083333333333375</v>
      </c>
      <c r="G8" s="161">
        <v>300</v>
      </c>
      <c r="H8" s="159">
        <v>466</v>
      </c>
      <c r="I8" s="160">
        <f t="shared" si="0"/>
        <v>-35.622317596566525</v>
      </c>
    </row>
    <row r="9" spans="1:9" ht="40.15" customHeight="1" x14ac:dyDescent="0.25">
      <c r="A9" s="180">
        <v>5</v>
      </c>
      <c r="B9" s="181" t="s">
        <v>102</v>
      </c>
      <c r="C9" s="182" t="s">
        <v>119</v>
      </c>
      <c r="D9" s="162">
        <v>90</v>
      </c>
      <c r="E9" s="162">
        <v>99</v>
      </c>
      <c r="F9" s="154">
        <f t="shared" si="1"/>
        <v>-9.0909090909090935</v>
      </c>
      <c r="G9" s="163">
        <v>370</v>
      </c>
      <c r="H9" s="164">
        <v>443</v>
      </c>
      <c r="I9" s="154">
        <f t="shared" si="0"/>
        <v>-16.478555304740404</v>
      </c>
    </row>
    <row r="10" spans="1:9" ht="40.15" customHeight="1" x14ac:dyDescent="0.25">
      <c r="A10" s="177">
        <v>6</v>
      </c>
      <c r="B10" s="178" t="s">
        <v>122</v>
      </c>
      <c r="C10" s="179" t="s">
        <v>120</v>
      </c>
      <c r="D10" s="159">
        <v>80</v>
      </c>
      <c r="E10" s="159">
        <v>33</v>
      </c>
      <c r="F10" s="160">
        <f t="shared" si="1"/>
        <v>142.42424242424244</v>
      </c>
      <c r="G10" s="161">
        <v>404</v>
      </c>
      <c r="H10" s="159">
        <v>339</v>
      </c>
      <c r="I10" s="160">
        <f t="shared" si="0"/>
        <v>19.174041297935098</v>
      </c>
    </row>
    <row r="11" spans="1:9" ht="40.15" customHeight="1" x14ac:dyDescent="0.25">
      <c r="A11" s="180">
        <v>7</v>
      </c>
      <c r="B11" s="181" t="s">
        <v>123</v>
      </c>
      <c r="C11" s="182" t="s">
        <v>120</v>
      </c>
      <c r="D11" s="162">
        <v>71</v>
      </c>
      <c r="E11" s="162">
        <v>54</v>
      </c>
      <c r="F11" s="154">
        <f t="shared" si="1"/>
        <v>31.481481481481488</v>
      </c>
      <c r="G11" s="163">
        <v>224</v>
      </c>
      <c r="H11" s="164">
        <v>219</v>
      </c>
      <c r="I11" s="154">
        <f t="shared" si="0"/>
        <v>2.2831050228310446</v>
      </c>
    </row>
    <row r="12" spans="1:9" ht="40.15" customHeight="1" x14ac:dyDescent="0.25">
      <c r="A12" s="177">
        <v>7</v>
      </c>
      <c r="B12" s="178" t="s">
        <v>124</v>
      </c>
      <c r="C12" s="179" t="s">
        <v>119</v>
      </c>
      <c r="D12" s="159">
        <v>71</v>
      </c>
      <c r="E12" s="159">
        <v>56</v>
      </c>
      <c r="F12" s="160">
        <f t="shared" si="1"/>
        <v>26.785714285714278</v>
      </c>
      <c r="G12" s="161">
        <v>239</v>
      </c>
      <c r="H12" s="159">
        <v>311</v>
      </c>
      <c r="I12" s="160">
        <f t="shared" si="0"/>
        <v>-23.151125401929264</v>
      </c>
    </row>
    <row r="13" spans="1:9" ht="40.15" customHeight="1" x14ac:dyDescent="0.25">
      <c r="A13" s="180">
        <v>9</v>
      </c>
      <c r="B13" s="181" t="s">
        <v>125</v>
      </c>
      <c r="C13" s="182" t="s">
        <v>120</v>
      </c>
      <c r="D13" s="162">
        <v>67</v>
      </c>
      <c r="E13" s="148">
        <v>56</v>
      </c>
      <c r="F13" s="154">
        <f t="shared" si="1"/>
        <v>19.642857142857139</v>
      </c>
      <c r="G13" s="163">
        <v>232</v>
      </c>
      <c r="H13" s="148">
        <v>187</v>
      </c>
      <c r="I13" s="154">
        <f t="shared" si="0"/>
        <v>24.064171122994658</v>
      </c>
    </row>
    <row r="14" spans="1:9" ht="40.15" customHeight="1" thickBot="1" x14ac:dyDescent="0.3">
      <c r="A14" s="183">
        <v>10</v>
      </c>
      <c r="B14" s="184" t="s">
        <v>126</v>
      </c>
      <c r="C14" s="185" t="s">
        <v>119</v>
      </c>
      <c r="D14" s="165">
        <v>62</v>
      </c>
      <c r="E14" s="165">
        <v>55</v>
      </c>
      <c r="F14" s="166">
        <f t="shared" si="1"/>
        <v>12.72727272727272</v>
      </c>
      <c r="G14" s="167">
        <v>214</v>
      </c>
      <c r="H14" s="165">
        <v>187</v>
      </c>
      <c r="I14" s="166">
        <f t="shared" si="0"/>
        <v>14.438502673796783</v>
      </c>
    </row>
    <row r="15" spans="1:9" x14ac:dyDescent="0.25">
      <c r="F15" s="186"/>
    </row>
    <row r="16" spans="1:9" s="186" customFormat="1" x14ac:dyDescent="0.25"/>
    <row r="17" spans="4:4" x14ac:dyDescent="0.25">
      <c r="D17" s="187"/>
    </row>
    <row r="18" spans="4:4" x14ac:dyDescent="0.25">
      <c r="D18" s="187"/>
    </row>
    <row r="19" spans="4:4" x14ac:dyDescent="0.25">
      <c r="D19" s="187"/>
    </row>
    <row r="20" spans="4:4" x14ac:dyDescent="0.25">
      <c r="D20" s="187"/>
    </row>
    <row r="21" spans="4:4" x14ac:dyDescent="0.25">
      <c r="D21" s="187"/>
    </row>
    <row r="22" spans="4:4" x14ac:dyDescent="0.25">
      <c r="D22" s="187"/>
    </row>
    <row r="23" spans="4:4" x14ac:dyDescent="0.25">
      <c r="D23" s="187"/>
    </row>
    <row r="24" spans="4:4" x14ac:dyDescent="0.25">
      <c r="D24" s="187"/>
    </row>
    <row r="25" spans="4:4" x14ac:dyDescent="0.25">
      <c r="D25" s="187"/>
    </row>
    <row r="26" spans="4:4" x14ac:dyDescent="0.25">
      <c r="D26" s="187"/>
    </row>
  </sheetData>
  <mergeCells count="6">
    <mergeCell ref="A3:A4"/>
    <mergeCell ref="B3:B4"/>
    <mergeCell ref="A1:I1"/>
    <mergeCell ref="D3:F3"/>
    <mergeCell ref="G3:I3"/>
    <mergeCell ref="C3:C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2" orientation="portrait" r:id="rId1"/>
  <headerFooter>
    <oddFooter>&amp;C&amp;"標楷體,標準"- 8 -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view="pageBreakPreview" zoomScaleNormal="100" zoomScaleSheetLayoutView="100" workbookViewId="0">
      <selection activeCell="I1" sqref="I1"/>
    </sheetView>
  </sheetViews>
  <sheetFormatPr defaultRowHeight="16.5" x14ac:dyDescent="0.25"/>
  <cols>
    <col min="1" max="1" width="10.75" customWidth="1"/>
    <col min="2" max="2" width="16.75" customWidth="1"/>
    <col min="3" max="8" width="12.375" customWidth="1"/>
  </cols>
  <sheetData>
    <row r="1" spans="1:11" ht="27.75" x14ac:dyDescent="0.25">
      <c r="A1" s="634" t="s">
        <v>208</v>
      </c>
      <c r="B1" s="634"/>
      <c r="C1" s="634"/>
      <c r="D1" s="634"/>
      <c r="E1" s="634"/>
      <c r="F1" s="634"/>
      <c r="G1" s="634"/>
      <c r="H1" s="634"/>
    </row>
    <row r="2" spans="1:11" ht="17.25" thickBot="1" x14ac:dyDescent="0.3">
      <c r="A2" s="84"/>
      <c r="B2" s="84"/>
      <c r="C2" s="84"/>
      <c r="D2" s="84"/>
      <c r="E2" s="84"/>
      <c r="F2" s="84"/>
      <c r="G2" s="84"/>
      <c r="H2" s="84"/>
    </row>
    <row r="3" spans="1:11" ht="30" customHeight="1" thickBot="1" x14ac:dyDescent="0.3">
      <c r="A3" s="616" t="s">
        <v>194</v>
      </c>
      <c r="B3" s="608" t="s">
        <v>4</v>
      </c>
      <c r="C3" s="631" t="s">
        <v>236</v>
      </c>
      <c r="D3" s="632"/>
      <c r="E3" s="632"/>
      <c r="F3" s="633" t="s">
        <v>237</v>
      </c>
      <c r="G3" s="632"/>
      <c r="H3" s="632"/>
    </row>
    <row r="4" spans="1:11" ht="30" customHeight="1" thickBot="1" x14ac:dyDescent="0.3">
      <c r="A4" s="617"/>
      <c r="B4" s="609"/>
      <c r="C4" s="192" t="s">
        <v>239</v>
      </c>
      <c r="D4" s="192" t="s">
        <v>240</v>
      </c>
      <c r="E4" s="443" t="s">
        <v>203</v>
      </c>
      <c r="F4" s="192" t="str">
        <f>C4</f>
        <v>113年</v>
      </c>
      <c r="G4" s="192" t="str">
        <f>D4</f>
        <v>112年</v>
      </c>
      <c r="H4" s="443" t="s">
        <v>203</v>
      </c>
    </row>
    <row r="5" spans="1:11" ht="35.25" customHeight="1" x14ac:dyDescent="0.25">
      <c r="A5" s="385">
        <v>1</v>
      </c>
      <c r="B5" s="265" t="s">
        <v>120</v>
      </c>
      <c r="C5" s="376">
        <v>3194</v>
      </c>
      <c r="D5" s="371">
        <v>3188</v>
      </c>
      <c r="E5" s="549">
        <f t="shared" ref="E5:E14" si="0">(C5/D5-1)*100</f>
        <v>0.18820577164366803</v>
      </c>
      <c r="F5" s="370">
        <v>12307</v>
      </c>
      <c r="G5" s="371">
        <v>12505</v>
      </c>
      <c r="H5" s="490">
        <f>(F5/G5-1)*100</f>
        <v>-1.5833666533386692</v>
      </c>
      <c r="J5" s="366"/>
      <c r="K5" s="298"/>
    </row>
    <row r="6" spans="1:11" ht="35.25" customHeight="1" x14ac:dyDescent="0.25">
      <c r="A6" s="386">
        <v>2</v>
      </c>
      <c r="B6" s="266" t="s">
        <v>119</v>
      </c>
      <c r="C6" s="373">
        <v>1837</v>
      </c>
      <c r="D6" s="374">
        <v>1735</v>
      </c>
      <c r="E6" s="372">
        <f t="shared" si="0"/>
        <v>5.8789625360230469</v>
      </c>
      <c r="F6" s="373">
        <v>6817</v>
      </c>
      <c r="G6" s="374">
        <v>6731</v>
      </c>
      <c r="H6" s="372">
        <f t="shared" ref="H6:H14" si="1">(F6/G6-1)*100</f>
        <v>1.277670479869264</v>
      </c>
      <c r="J6" s="366"/>
      <c r="K6" s="298"/>
    </row>
    <row r="7" spans="1:11" ht="35.25" customHeight="1" x14ac:dyDescent="0.25">
      <c r="A7" s="387">
        <v>3</v>
      </c>
      <c r="B7" s="265" t="s">
        <v>241</v>
      </c>
      <c r="C7" s="376">
        <v>1100</v>
      </c>
      <c r="D7" s="377">
        <v>964</v>
      </c>
      <c r="E7" s="375">
        <f t="shared" si="0"/>
        <v>14.10788381742738</v>
      </c>
      <c r="F7" s="376">
        <v>3365</v>
      </c>
      <c r="G7" s="377">
        <v>3112</v>
      </c>
      <c r="H7" s="378">
        <f t="shared" si="1"/>
        <v>8.1298200514138728</v>
      </c>
      <c r="J7" s="366"/>
      <c r="K7" s="298"/>
    </row>
    <row r="8" spans="1:11" ht="35.25" customHeight="1" x14ac:dyDescent="0.25">
      <c r="A8" s="386">
        <v>4</v>
      </c>
      <c r="B8" s="266" t="s">
        <v>242</v>
      </c>
      <c r="C8" s="373">
        <v>1009</v>
      </c>
      <c r="D8" s="374">
        <v>1144</v>
      </c>
      <c r="E8" s="372">
        <f t="shared" si="0"/>
        <v>-11.800699300699302</v>
      </c>
      <c r="F8" s="373">
        <v>3472</v>
      </c>
      <c r="G8" s="374">
        <v>3809</v>
      </c>
      <c r="H8" s="372">
        <f t="shared" si="1"/>
        <v>-8.847466526647418</v>
      </c>
      <c r="J8" s="366"/>
      <c r="K8" s="298"/>
    </row>
    <row r="9" spans="1:11" ht="35.25" customHeight="1" x14ac:dyDescent="0.25">
      <c r="A9" s="387">
        <v>5</v>
      </c>
      <c r="B9" s="265" t="s">
        <v>243</v>
      </c>
      <c r="C9" s="376">
        <v>303</v>
      </c>
      <c r="D9" s="377">
        <v>259</v>
      </c>
      <c r="E9" s="375">
        <f t="shared" si="0"/>
        <v>16.988416988417001</v>
      </c>
      <c r="F9" s="376">
        <v>1035</v>
      </c>
      <c r="G9" s="379">
        <v>954</v>
      </c>
      <c r="H9" s="378">
        <f t="shared" si="1"/>
        <v>8.4905660377358583</v>
      </c>
      <c r="J9" s="366"/>
      <c r="K9" s="298"/>
    </row>
    <row r="10" spans="1:11" ht="35.25" customHeight="1" x14ac:dyDescent="0.25">
      <c r="A10" s="386">
        <v>6</v>
      </c>
      <c r="B10" s="266" t="s">
        <v>244</v>
      </c>
      <c r="C10" s="373">
        <v>209</v>
      </c>
      <c r="D10" s="374">
        <v>233</v>
      </c>
      <c r="E10" s="372">
        <f t="shared" si="0"/>
        <v>-10.300429184549353</v>
      </c>
      <c r="F10" s="373">
        <v>688</v>
      </c>
      <c r="G10" s="374">
        <v>725</v>
      </c>
      <c r="H10" s="372">
        <f t="shared" si="1"/>
        <v>-5.1034482758620658</v>
      </c>
      <c r="J10" s="366"/>
      <c r="K10" s="298"/>
    </row>
    <row r="11" spans="1:11" ht="35.25" customHeight="1" x14ac:dyDescent="0.25">
      <c r="A11" s="387">
        <v>7</v>
      </c>
      <c r="B11" s="265" t="s">
        <v>245</v>
      </c>
      <c r="C11" s="376">
        <v>151</v>
      </c>
      <c r="D11" s="377">
        <v>176</v>
      </c>
      <c r="E11" s="375">
        <f t="shared" si="0"/>
        <v>-14.204545454545459</v>
      </c>
      <c r="F11" s="376">
        <v>675</v>
      </c>
      <c r="G11" s="380">
        <v>632</v>
      </c>
      <c r="H11" s="378">
        <f t="shared" si="1"/>
        <v>6.8037974683544222</v>
      </c>
      <c r="J11" s="366"/>
      <c r="K11" s="298"/>
    </row>
    <row r="12" spans="1:11" ht="35.25" customHeight="1" x14ac:dyDescent="0.25">
      <c r="A12" s="386">
        <v>8</v>
      </c>
      <c r="B12" s="266" t="s">
        <v>246</v>
      </c>
      <c r="C12" s="373">
        <v>124</v>
      </c>
      <c r="D12" s="374">
        <v>111</v>
      </c>
      <c r="E12" s="372">
        <f t="shared" si="0"/>
        <v>11.711711711711704</v>
      </c>
      <c r="F12" s="373">
        <v>461</v>
      </c>
      <c r="G12" s="374">
        <v>507</v>
      </c>
      <c r="H12" s="372">
        <f t="shared" si="1"/>
        <v>-9.0729783037475364</v>
      </c>
      <c r="J12" s="366"/>
      <c r="K12" s="298"/>
    </row>
    <row r="13" spans="1:11" ht="35.25" customHeight="1" x14ac:dyDescent="0.25">
      <c r="A13" s="387">
        <v>9</v>
      </c>
      <c r="B13" s="265" t="s">
        <v>247</v>
      </c>
      <c r="C13" s="376">
        <v>114</v>
      </c>
      <c r="D13" s="379">
        <v>110</v>
      </c>
      <c r="E13" s="375">
        <f t="shared" si="0"/>
        <v>3.6363636363636376</v>
      </c>
      <c r="F13" s="376">
        <v>326</v>
      </c>
      <c r="G13" s="381">
        <v>316</v>
      </c>
      <c r="H13" s="378">
        <f t="shared" si="1"/>
        <v>3.1645569620253111</v>
      </c>
      <c r="J13" s="366"/>
      <c r="K13" s="298"/>
    </row>
    <row r="14" spans="1:11" ht="35.25" customHeight="1" thickBot="1" x14ac:dyDescent="0.3">
      <c r="A14" s="388">
        <v>10</v>
      </c>
      <c r="B14" s="267" t="s">
        <v>248</v>
      </c>
      <c r="C14" s="495">
        <v>92</v>
      </c>
      <c r="D14" s="496">
        <v>173</v>
      </c>
      <c r="E14" s="382">
        <f t="shared" si="0"/>
        <v>-46.820809248554916</v>
      </c>
      <c r="F14" s="383">
        <v>454</v>
      </c>
      <c r="G14" s="384">
        <v>421</v>
      </c>
      <c r="H14" s="382">
        <f t="shared" si="1"/>
        <v>7.8384798099762509</v>
      </c>
      <c r="J14" s="366"/>
      <c r="K14" s="298"/>
    </row>
  </sheetData>
  <mergeCells count="5">
    <mergeCell ref="A3:A4"/>
    <mergeCell ref="B3:B4"/>
    <mergeCell ref="C3:E3"/>
    <mergeCell ref="F3:H3"/>
    <mergeCell ref="A1:H1"/>
  </mergeCells>
  <phoneticPr fontId="2" type="noConversion"/>
  <printOptions horizontalCentered="1"/>
  <pageMargins left="0.39370078740157483" right="0.70866141732283472" top="0.74803149606299213" bottom="0.74803149606299213" header="0.31496062992125984" footer="0.31496062992125984"/>
  <pageSetup paperSize="9" scale="85" orientation="portrait" r:id="rId1"/>
  <headerFooter>
    <oddFooter>&amp;C-6-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18</vt:i4>
      </vt:variant>
      <vt:variant>
        <vt:lpstr>已命名的範圍</vt:lpstr>
      </vt:variant>
      <vt:variant>
        <vt:i4>14</vt:i4>
      </vt:variant>
    </vt:vector>
  </HeadingPairs>
  <TitlesOfParts>
    <vt:vector size="32" baseType="lpstr">
      <vt:lpstr>1-1</vt:lpstr>
      <vt:lpstr>1-2</vt:lpstr>
      <vt:lpstr>1-3</vt:lpstr>
      <vt:lpstr>1-4</vt:lpstr>
      <vt:lpstr>1-5</vt:lpstr>
      <vt:lpstr>1-6(Q4)</vt:lpstr>
      <vt:lpstr>1-7(Q4)</vt:lpstr>
      <vt:lpstr>1-8(Q4)</vt:lpstr>
      <vt:lpstr>1-6 (Q4)</vt:lpstr>
      <vt:lpstr>1-7 (Q4)</vt:lpstr>
      <vt:lpstr>1-8 (Q4)</vt:lpstr>
      <vt:lpstr>2</vt:lpstr>
      <vt:lpstr>3-1</vt:lpstr>
      <vt:lpstr>3-2</vt:lpstr>
      <vt:lpstr>3-3</vt:lpstr>
      <vt:lpstr>3-4 </vt:lpstr>
      <vt:lpstr>3-5(Q4)</vt:lpstr>
      <vt:lpstr>3-5 (Q4)</vt:lpstr>
      <vt:lpstr>'1-1'!Print_Area</vt:lpstr>
      <vt:lpstr>'1-2'!Print_Area</vt:lpstr>
      <vt:lpstr>'1-3'!Print_Area</vt:lpstr>
      <vt:lpstr>'1-4'!Print_Area</vt:lpstr>
      <vt:lpstr>'1-5'!Print_Area</vt:lpstr>
      <vt:lpstr>'1-6 (Q4)'!Print_Area</vt:lpstr>
      <vt:lpstr>'1-7 (Q4)'!Print_Area</vt:lpstr>
      <vt:lpstr>'1-8 (Q4)'!Print_Area</vt:lpstr>
      <vt:lpstr>'2'!Print_Area</vt:lpstr>
      <vt:lpstr>'3-1'!Print_Area</vt:lpstr>
      <vt:lpstr>'3-2'!Print_Area</vt:lpstr>
      <vt:lpstr>'3-3'!Print_Area</vt:lpstr>
      <vt:lpstr>'3-4 '!Print_Area</vt:lpstr>
      <vt:lpstr>'3-5 (Q4)'!Print_Area</vt:lpstr>
    </vt:vector>
  </TitlesOfParts>
  <Company>domain-p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puser</dc:creator>
  <cp:lastModifiedBy>00532</cp:lastModifiedBy>
  <cp:lastPrinted>2025-01-22T06:42:39Z</cp:lastPrinted>
  <dcterms:created xsi:type="dcterms:W3CDTF">2002-07-25T08:10:54Z</dcterms:created>
  <dcterms:modified xsi:type="dcterms:W3CDTF">2025-02-07T03:04:11Z</dcterms:modified>
</cp:coreProperties>
</file>